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G:\1\WEBsite\!Doc. Uploaded to Website\"/>
    </mc:Choice>
  </mc:AlternateContent>
  <xr:revisionPtr revIDLastSave="0" documentId="8_{B978D7DA-C999-4948-8C2D-CE56F0D23777}" xr6:coauthVersionLast="47" xr6:coauthVersionMax="47" xr10:uidLastSave="{00000000-0000-0000-0000-000000000000}"/>
  <bookViews>
    <workbookView xWindow="-25950" yWindow="4260" windowWidth="19185" windowHeight="10185" tabRatio="917" firstSheet="1" activeTab="2" xr2:uid="{00000000-000D-0000-FFFF-FFFF00000000}"/>
  </bookViews>
  <sheets>
    <sheet name="INSTRUCTIONS" sheetId="26" r:id="rId1"/>
    <sheet name="Final Data" sheetId="1" r:id="rId2"/>
    <sheet name="BasicEntPY2023" sheetId="7" r:id="rId3"/>
    <sheet name="BasicEntCY2024" sheetId="24" r:id="rId4"/>
    <sheet name="CurrentANB" sheetId="6" r:id="rId5"/>
    <sheet name="BudgetLimitANBPY2023" sheetId="8" r:id="rId6"/>
    <sheet name="BudgetLimitANBCY2024" sheetId="25" r:id="rId7"/>
    <sheet name="PY4FundingComp" sheetId="15" r:id="rId8"/>
    <sheet name="CY4FundingComp" sheetId="5" r:id="rId9"/>
    <sheet name="SPEDAllowCost" sheetId="4" r:id="rId10"/>
    <sheet name="AIMEnrollment" sheetId="27" r:id="rId11"/>
    <sheet name="LEName" sheetId="23" r:id="rId12"/>
    <sheet name="PartBData" sheetId="17" r:id="rId13"/>
    <sheet name="PAR" sheetId="13" r:id="rId14"/>
    <sheet name="AIMEnrollment_Old" sheetId="21" r:id="rId15"/>
  </sheets>
  <definedNames>
    <definedName name="_xlnm._FilterDatabase" localSheetId="12" hidden="1">PartBData!$A$1:$H$401</definedName>
    <definedName name="_xlnm.Print_Area" localSheetId="1">'Final Data'!$B$1:$K$49</definedName>
    <definedName name="_xlnm.Print_Area" localSheetId="0">INSTRUCTIONS!$A$1:$O$38</definedName>
    <definedName name="SPEDYEAR">SPEDAllowCost!$B$6:$F$6</definedName>
  </definedNames>
  <calcPr calcId="191029"/>
  <pivotCaches>
    <pivotCache cacheId="0" r:id="rId16"/>
    <pivotCache cacheId="1" r:id="rId17"/>
    <pivotCache cacheId="2" r:id="rId18"/>
    <pivotCache cacheId="3" r:id="rId19"/>
    <pivotCache cacheId="4" r:id="rId20"/>
    <pivotCache cacheId="5" r:id="rId21"/>
    <pivotCache cacheId="6" r:id="rId22"/>
    <pivotCache cacheId="7" r:id="rId23"/>
    <pivotCache cacheId="8" r:id="rId24"/>
    <pivotCache cacheId="9" r:id="rId25"/>
  </pivotCaches>
  <extLst>
    <ext xmlns:x15="http://schemas.microsoft.com/office/spreadsheetml/2010/11/main" uri="{FCE2AD5D-F65C-4FA6-A056-5C36A1767C68}">
      <x15:dataModel>
        <x15:modelTables>
          <x15:modelTable id="tblMFANB 1_b2b6e2f3-afe2-4739-9b80-dd9b3803d346" name="tblMFANB 1" connection="SqlServer OPIHLNSQLPRD Maefairs 4"/>
          <x15:modelTable id="tblMFBudget 1_6674a56c-551f-4b52-a4f7-d9b1a4d8b6d8" name="tblMFBudget 1" connection="SqlServer OPIHLNSQLPRD Maefairs 5"/>
          <x15:modelTable id="tblMFDSA 1_41c9d775-2da8-452a-a403-1f7fa5da2890" name="tblMFDSA 1" connection="SqlServer OPISQLPRD Maefairs 6"/>
          <x15:modelTable id="tblCenDistrict 1_a2d3b1c2-636f-4f8b-9a8e-867c1ab01158" name="tblCenDistrict 1" connection="SqlServer OPIHLNSQLPRD Central 2"/>
          <x15:modelTable id="tblASEnrollmentTitleIView_9416d06a-f3a6-4cfb-bcbe-b48cebba7be9" name="tblASEnrollmentTitleIView" connection="SqlServer opisqlprd AIMSnapshots 7"/>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1" l="1"/>
  <c r="K29" i="1"/>
  <c r="H29" i="1"/>
  <c r="J25" i="1"/>
  <c r="J26" i="1"/>
  <c r="J29" i="1"/>
  <c r="J30" i="1"/>
  <c r="J33" i="1"/>
  <c r="J34" i="1"/>
  <c r="J36" i="1"/>
  <c r="J37" i="1"/>
  <c r="J38" i="1"/>
  <c r="J39" i="1"/>
  <c r="J40" i="1"/>
  <c r="J41" i="1"/>
  <c r="J44" i="1"/>
  <c r="J45" i="1"/>
  <c r="K25" i="1"/>
  <c r="K26" i="1"/>
  <c r="K30" i="1"/>
  <c r="K33" i="1"/>
  <c r="K34" i="1"/>
  <c r="K36" i="1"/>
  <c r="K37" i="1"/>
  <c r="K38" i="1"/>
  <c r="K39" i="1"/>
  <c r="K40" i="1"/>
  <c r="K41" i="1"/>
  <c r="K44" i="1"/>
  <c r="K45" i="1"/>
  <c r="E405" i="27"/>
  <c r="E406" i="27"/>
  <c r="E407" i="27"/>
  <c r="E408" i="27"/>
  <c r="E409" i="27"/>
  <c r="K31" i="1" l="1"/>
  <c r="J46" i="1"/>
  <c r="K42" i="1"/>
  <c r="K47" i="1" s="1"/>
  <c r="J42" i="1"/>
  <c r="J27" i="1"/>
  <c r="J47" i="1" s="1"/>
  <c r="K46" i="1"/>
  <c r="K27" i="1"/>
  <c r="J31" i="1"/>
  <c r="H33" i="1"/>
  <c r="E34" i="1"/>
  <c r="E33" i="1"/>
  <c r="D33" i="1"/>
  <c r="G33" i="1"/>
  <c r="D34" i="1"/>
  <c r="H30" i="1" l="1"/>
  <c r="G30" i="1"/>
  <c r="E30" i="1"/>
  <c r="D30" i="1"/>
  <c r="D29" i="1" l="1"/>
  <c r="G29" i="1" l="1"/>
  <c r="H347" i="21" l="1"/>
  <c r="I347" i="21"/>
  <c r="J347" i="21"/>
  <c r="G348" i="4"/>
  <c r="J348" i="15"/>
  <c r="K348" i="15"/>
  <c r="L348" i="15"/>
  <c r="M348" i="15"/>
  <c r="I348" i="15"/>
  <c r="AB7" i="6" l="1"/>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E7" i="6" l="1"/>
  <c r="AF7" i="6"/>
  <c r="AH7" i="6"/>
  <c r="AE8" i="6"/>
  <c r="AF8" i="6"/>
  <c r="AH8" i="6"/>
  <c r="AE9" i="6"/>
  <c r="AF9" i="6"/>
  <c r="AH9" i="6"/>
  <c r="AE10" i="6"/>
  <c r="AF10" i="6"/>
  <c r="AH10" i="6"/>
  <c r="AE11" i="6"/>
  <c r="AF11" i="6"/>
  <c r="AH11" i="6"/>
  <c r="AE12" i="6"/>
  <c r="AF12" i="6"/>
  <c r="AH12" i="6"/>
  <c r="AE13" i="6"/>
  <c r="AF13" i="6"/>
  <c r="AH13" i="6"/>
  <c r="AE14" i="6"/>
  <c r="AF14" i="6"/>
  <c r="AH14" i="6"/>
  <c r="AE15" i="6"/>
  <c r="AF15" i="6"/>
  <c r="AH15" i="6"/>
  <c r="AE16" i="6"/>
  <c r="AF16" i="6"/>
  <c r="AH16" i="6"/>
  <c r="AE17" i="6"/>
  <c r="AF17" i="6"/>
  <c r="AH17" i="6"/>
  <c r="AE18" i="6"/>
  <c r="AF18" i="6"/>
  <c r="AH18" i="6"/>
  <c r="AE19" i="6"/>
  <c r="AF19" i="6"/>
  <c r="AH19" i="6"/>
  <c r="AE20" i="6"/>
  <c r="AF20" i="6"/>
  <c r="AH20" i="6"/>
  <c r="AE21" i="6"/>
  <c r="AF21" i="6"/>
  <c r="AH21" i="6"/>
  <c r="AE22" i="6"/>
  <c r="AF22" i="6"/>
  <c r="AH22" i="6"/>
  <c r="AE23" i="6"/>
  <c r="AF23" i="6"/>
  <c r="AH23" i="6"/>
  <c r="AE24" i="6"/>
  <c r="AF24" i="6"/>
  <c r="AH24" i="6"/>
  <c r="AE25" i="6"/>
  <c r="AF25" i="6"/>
  <c r="AH25" i="6"/>
  <c r="AE26" i="6"/>
  <c r="AF26" i="6"/>
  <c r="AH26" i="6"/>
  <c r="AE27" i="6"/>
  <c r="AF27" i="6"/>
  <c r="AH27" i="6"/>
  <c r="AE28" i="6"/>
  <c r="AF28" i="6"/>
  <c r="AH28" i="6"/>
  <c r="AE29" i="6"/>
  <c r="AF29" i="6"/>
  <c r="AH29" i="6"/>
  <c r="AE30" i="6"/>
  <c r="AF30" i="6"/>
  <c r="AH30" i="6"/>
  <c r="AE31" i="6"/>
  <c r="AF31" i="6"/>
  <c r="AH31" i="6"/>
  <c r="AE32" i="6"/>
  <c r="AF32" i="6"/>
  <c r="AH32" i="6"/>
  <c r="AE33" i="6"/>
  <c r="AF33" i="6"/>
  <c r="AH33" i="6"/>
  <c r="AE34" i="6"/>
  <c r="AF34" i="6"/>
  <c r="AH34" i="6"/>
  <c r="AE35" i="6"/>
  <c r="AF35" i="6"/>
  <c r="AH35" i="6"/>
  <c r="AE36" i="6"/>
  <c r="AF36" i="6"/>
  <c r="AH36" i="6"/>
  <c r="AE37" i="6"/>
  <c r="AF37" i="6"/>
  <c r="AH37" i="6"/>
  <c r="AE38" i="6"/>
  <c r="AF38" i="6"/>
  <c r="AH38" i="6"/>
  <c r="AE39" i="6"/>
  <c r="AF39" i="6"/>
  <c r="AH39" i="6"/>
  <c r="AE40" i="6"/>
  <c r="AF40" i="6"/>
  <c r="AH40" i="6"/>
  <c r="AE41" i="6"/>
  <c r="AF41" i="6"/>
  <c r="AH41" i="6"/>
  <c r="AE42" i="6"/>
  <c r="AF42" i="6"/>
  <c r="AH42" i="6"/>
  <c r="AE43" i="6"/>
  <c r="AF43" i="6"/>
  <c r="AH43" i="6"/>
  <c r="AE44" i="6"/>
  <c r="AF44" i="6"/>
  <c r="AH44" i="6"/>
  <c r="AE45" i="6"/>
  <c r="AF45" i="6"/>
  <c r="AH45" i="6"/>
  <c r="AE46" i="6"/>
  <c r="AF46" i="6"/>
  <c r="AH46" i="6"/>
  <c r="AE47" i="6"/>
  <c r="AF47" i="6"/>
  <c r="AH47" i="6"/>
  <c r="AE48" i="6"/>
  <c r="AF48" i="6"/>
  <c r="AH48" i="6"/>
  <c r="AE49" i="6"/>
  <c r="AF49" i="6"/>
  <c r="AH49" i="6"/>
  <c r="AE50" i="6"/>
  <c r="AF50" i="6"/>
  <c r="AH50" i="6"/>
  <c r="AE51" i="6"/>
  <c r="AF51" i="6"/>
  <c r="AH51" i="6"/>
  <c r="AE52" i="6"/>
  <c r="AF52" i="6"/>
  <c r="AH52" i="6"/>
  <c r="AE53" i="6"/>
  <c r="AF53" i="6"/>
  <c r="AH53" i="6"/>
  <c r="AE54" i="6"/>
  <c r="AF54" i="6"/>
  <c r="AH54" i="6"/>
  <c r="AE55" i="6"/>
  <c r="AF55" i="6"/>
  <c r="AH55" i="6"/>
  <c r="AE56" i="6"/>
  <c r="AF56" i="6"/>
  <c r="AH56" i="6"/>
  <c r="AE57" i="6"/>
  <c r="AF57" i="6"/>
  <c r="AH57" i="6"/>
  <c r="AE58" i="6"/>
  <c r="AF58" i="6"/>
  <c r="AH58" i="6"/>
  <c r="AE59" i="6"/>
  <c r="AF59" i="6"/>
  <c r="AH59" i="6"/>
  <c r="AE60" i="6"/>
  <c r="AF60" i="6"/>
  <c r="AH60" i="6"/>
  <c r="AE61" i="6"/>
  <c r="AF61" i="6"/>
  <c r="AH61" i="6"/>
  <c r="AE62" i="6"/>
  <c r="AF62" i="6"/>
  <c r="AH62" i="6"/>
  <c r="AE63" i="6"/>
  <c r="AF63" i="6"/>
  <c r="AH63" i="6"/>
  <c r="AE64" i="6"/>
  <c r="AF64" i="6"/>
  <c r="AH64" i="6"/>
  <c r="AE65" i="6"/>
  <c r="AF65" i="6"/>
  <c r="AH65" i="6"/>
  <c r="AE66" i="6"/>
  <c r="AF66" i="6"/>
  <c r="AH66" i="6"/>
  <c r="AE67" i="6"/>
  <c r="AF67" i="6"/>
  <c r="AH67" i="6"/>
  <c r="AE68" i="6"/>
  <c r="AF68" i="6"/>
  <c r="AH68" i="6"/>
  <c r="AE69" i="6"/>
  <c r="AF69" i="6"/>
  <c r="AH69" i="6"/>
  <c r="AE70" i="6"/>
  <c r="AF70" i="6"/>
  <c r="AH70" i="6"/>
  <c r="AE71" i="6"/>
  <c r="AF71" i="6"/>
  <c r="AH71" i="6"/>
  <c r="AE72" i="6"/>
  <c r="AF72" i="6"/>
  <c r="AH72" i="6"/>
  <c r="AE73" i="6"/>
  <c r="AF73" i="6"/>
  <c r="AH73" i="6"/>
  <c r="AE74" i="6"/>
  <c r="AF74" i="6"/>
  <c r="AH74" i="6"/>
  <c r="AE75" i="6"/>
  <c r="AF75" i="6"/>
  <c r="AH75" i="6"/>
  <c r="AE76" i="6"/>
  <c r="AF76" i="6"/>
  <c r="AH76" i="6"/>
  <c r="AE77" i="6"/>
  <c r="AF77" i="6"/>
  <c r="AH77" i="6"/>
  <c r="AE78" i="6"/>
  <c r="AF78" i="6"/>
  <c r="AH78" i="6"/>
  <c r="AE79" i="6"/>
  <c r="AF79" i="6"/>
  <c r="AH79" i="6"/>
  <c r="AE80" i="6"/>
  <c r="AF80" i="6"/>
  <c r="AH80" i="6"/>
  <c r="AE81" i="6"/>
  <c r="AF81" i="6"/>
  <c r="AH81" i="6"/>
  <c r="AE82" i="6"/>
  <c r="AF82" i="6"/>
  <c r="AH82" i="6"/>
  <c r="AE83" i="6"/>
  <c r="AF83" i="6"/>
  <c r="AH83" i="6"/>
  <c r="AE84" i="6"/>
  <c r="AF84" i="6"/>
  <c r="AH84" i="6"/>
  <c r="AE85" i="6"/>
  <c r="AF85" i="6"/>
  <c r="AH85" i="6"/>
  <c r="AE86" i="6"/>
  <c r="AF86" i="6"/>
  <c r="AH86" i="6"/>
  <c r="AE87" i="6"/>
  <c r="AF87" i="6"/>
  <c r="AH87" i="6"/>
  <c r="AE88" i="6"/>
  <c r="AF88" i="6"/>
  <c r="AH88" i="6"/>
  <c r="AE89" i="6"/>
  <c r="AF89" i="6"/>
  <c r="AH89" i="6"/>
  <c r="AE90" i="6"/>
  <c r="AF90" i="6"/>
  <c r="AH90" i="6"/>
  <c r="AE91" i="6"/>
  <c r="AF91" i="6"/>
  <c r="AH91" i="6"/>
  <c r="AE92" i="6"/>
  <c r="AF92" i="6"/>
  <c r="AH92" i="6"/>
  <c r="AE93" i="6"/>
  <c r="AF93" i="6"/>
  <c r="AH93" i="6"/>
  <c r="AE94" i="6"/>
  <c r="AF94" i="6"/>
  <c r="AH94" i="6"/>
  <c r="AE95" i="6"/>
  <c r="AF95" i="6"/>
  <c r="AH95" i="6"/>
  <c r="AE96" i="6"/>
  <c r="AF96" i="6"/>
  <c r="AH96" i="6"/>
  <c r="AE97" i="6"/>
  <c r="AF97" i="6"/>
  <c r="AH97" i="6"/>
  <c r="AE98" i="6"/>
  <c r="AF98" i="6"/>
  <c r="AH98" i="6"/>
  <c r="AE99" i="6"/>
  <c r="AF99" i="6"/>
  <c r="AH99" i="6"/>
  <c r="AE100" i="6"/>
  <c r="AF100" i="6"/>
  <c r="AH100" i="6"/>
  <c r="AE101" i="6"/>
  <c r="AF101" i="6"/>
  <c r="AH101" i="6"/>
  <c r="AE102" i="6"/>
  <c r="AF102" i="6"/>
  <c r="AH102" i="6"/>
  <c r="AE103" i="6"/>
  <c r="AF103" i="6"/>
  <c r="AH103" i="6"/>
  <c r="AE104" i="6"/>
  <c r="AF104" i="6"/>
  <c r="AH104" i="6"/>
  <c r="AE105" i="6"/>
  <c r="AF105" i="6"/>
  <c r="AH105" i="6"/>
  <c r="AE106" i="6"/>
  <c r="AF106" i="6"/>
  <c r="AH106" i="6"/>
  <c r="AE107" i="6"/>
  <c r="AF107" i="6"/>
  <c r="AH107" i="6"/>
  <c r="AE108" i="6"/>
  <c r="AF108" i="6"/>
  <c r="AH108" i="6"/>
  <c r="AE109" i="6"/>
  <c r="AF109" i="6"/>
  <c r="AH109" i="6"/>
  <c r="AE110" i="6"/>
  <c r="AF110" i="6"/>
  <c r="AH110" i="6"/>
  <c r="AE111" i="6"/>
  <c r="AF111" i="6"/>
  <c r="AH111" i="6"/>
  <c r="AE112" i="6"/>
  <c r="AF112" i="6"/>
  <c r="AH112" i="6"/>
  <c r="AE113" i="6"/>
  <c r="AF113" i="6"/>
  <c r="AH113" i="6"/>
  <c r="AE114" i="6"/>
  <c r="AF114" i="6"/>
  <c r="AH114" i="6"/>
  <c r="AE115" i="6"/>
  <c r="AF115" i="6"/>
  <c r="AH115" i="6"/>
  <c r="AE116" i="6"/>
  <c r="AF116" i="6"/>
  <c r="AH116" i="6"/>
  <c r="AE117" i="6"/>
  <c r="AF117" i="6"/>
  <c r="AH117" i="6"/>
  <c r="AE118" i="6"/>
  <c r="AF118" i="6"/>
  <c r="AH118" i="6"/>
  <c r="AE119" i="6"/>
  <c r="AF119" i="6"/>
  <c r="AH119" i="6"/>
  <c r="AE120" i="6"/>
  <c r="AF120" i="6"/>
  <c r="AH120" i="6"/>
  <c r="AE121" i="6"/>
  <c r="AF121" i="6"/>
  <c r="AH121" i="6"/>
  <c r="AE122" i="6"/>
  <c r="AF122" i="6"/>
  <c r="AH122" i="6"/>
  <c r="AE123" i="6"/>
  <c r="AF123" i="6"/>
  <c r="AH123" i="6"/>
  <c r="AE124" i="6"/>
  <c r="AF124" i="6"/>
  <c r="AH124" i="6"/>
  <c r="AE125" i="6"/>
  <c r="AF125" i="6"/>
  <c r="AH125" i="6"/>
  <c r="AE126" i="6"/>
  <c r="AF126" i="6"/>
  <c r="AH126" i="6"/>
  <c r="AE127" i="6"/>
  <c r="AF127" i="6"/>
  <c r="AH127" i="6"/>
  <c r="AE128" i="6"/>
  <c r="AF128" i="6"/>
  <c r="AH128" i="6"/>
  <c r="AE129" i="6"/>
  <c r="AF129" i="6"/>
  <c r="AH129" i="6"/>
  <c r="AE130" i="6"/>
  <c r="AF130" i="6"/>
  <c r="AH130" i="6"/>
  <c r="AE131" i="6"/>
  <c r="AF131" i="6"/>
  <c r="AH131" i="6"/>
  <c r="AE132" i="6"/>
  <c r="AF132" i="6"/>
  <c r="AH132" i="6"/>
  <c r="AE133" i="6"/>
  <c r="AF133" i="6"/>
  <c r="AH133" i="6"/>
  <c r="AE134" i="6"/>
  <c r="AF134" i="6"/>
  <c r="AH134" i="6"/>
  <c r="AE135" i="6"/>
  <c r="AF135" i="6"/>
  <c r="AH135" i="6"/>
  <c r="AE136" i="6"/>
  <c r="AF136" i="6"/>
  <c r="AH136" i="6"/>
  <c r="AE137" i="6"/>
  <c r="AF137" i="6"/>
  <c r="AH137" i="6"/>
  <c r="AE138" i="6"/>
  <c r="AF138" i="6"/>
  <c r="AH138" i="6"/>
  <c r="AE139" i="6"/>
  <c r="AF139" i="6"/>
  <c r="AH139" i="6"/>
  <c r="AE140" i="6"/>
  <c r="AF140" i="6"/>
  <c r="AH140" i="6"/>
  <c r="AE141" i="6"/>
  <c r="AF141" i="6"/>
  <c r="AH141" i="6"/>
  <c r="AE142" i="6"/>
  <c r="AF142" i="6"/>
  <c r="AH142" i="6"/>
  <c r="AE143" i="6"/>
  <c r="AF143" i="6"/>
  <c r="AH143" i="6"/>
  <c r="AE144" i="6"/>
  <c r="AF144" i="6"/>
  <c r="AH144" i="6"/>
  <c r="AE145" i="6"/>
  <c r="AF145" i="6"/>
  <c r="AH145" i="6"/>
  <c r="AE146" i="6"/>
  <c r="AF146" i="6"/>
  <c r="AH146" i="6"/>
  <c r="AE147" i="6"/>
  <c r="AF147" i="6"/>
  <c r="AH147" i="6"/>
  <c r="AE148" i="6"/>
  <c r="AF148" i="6"/>
  <c r="AH148" i="6"/>
  <c r="AE149" i="6"/>
  <c r="AF149" i="6"/>
  <c r="AH149" i="6"/>
  <c r="AE150" i="6"/>
  <c r="AF150" i="6"/>
  <c r="AH150" i="6"/>
  <c r="AE151" i="6"/>
  <c r="AF151" i="6"/>
  <c r="AH151" i="6"/>
  <c r="AE152" i="6"/>
  <c r="AF152" i="6"/>
  <c r="AH152" i="6"/>
  <c r="AE153" i="6"/>
  <c r="AF153" i="6"/>
  <c r="AH153" i="6"/>
  <c r="AE154" i="6"/>
  <c r="AF154" i="6"/>
  <c r="AH154" i="6"/>
  <c r="AE155" i="6"/>
  <c r="AF155" i="6"/>
  <c r="AH155" i="6"/>
  <c r="AE156" i="6"/>
  <c r="AF156" i="6"/>
  <c r="AH156" i="6"/>
  <c r="AE157" i="6"/>
  <c r="AF157" i="6"/>
  <c r="AH157" i="6"/>
  <c r="AE158" i="6"/>
  <c r="AF158" i="6"/>
  <c r="AH158" i="6"/>
  <c r="AE159" i="6"/>
  <c r="AF159" i="6"/>
  <c r="AH159" i="6"/>
  <c r="AE160" i="6"/>
  <c r="AF160" i="6"/>
  <c r="AH160" i="6"/>
  <c r="AE161" i="6"/>
  <c r="AF161" i="6"/>
  <c r="AH161" i="6"/>
  <c r="AE162" i="6"/>
  <c r="AF162" i="6"/>
  <c r="AH162" i="6"/>
  <c r="AE163" i="6"/>
  <c r="AF163" i="6"/>
  <c r="AH163" i="6"/>
  <c r="AE164" i="6"/>
  <c r="AF164" i="6"/>
  <c r="AH164" i="6"/>
  <c r="AE165" i="6"/>
  <c r="AF165" i="6"/>
  <c r="AH165" i="6"/>
  <c r="AE166" i="6"/>
  <c r="AF166" i="6"/>
  <c r="AH166" i="6"/>
  <c r="AE167" i="6"/>
  <c r="AF167" i="6"/>
  <c r="AH167" i="6"/>
  <c r="AE168" i="6"/>
  <c r="AF168" i="6"/>
  <c r="AH168" i="6"/>
  <c r="AE169" i="6"/>
  <c r="AF169" i="6"/>
  <c r="AH169" i="6"/>
  <c r="AE170" i="6"/>
  <c r="AF170" i="6"/>
  <c r="AH170" i="6"/>
  <c r="AE171" i="6"/>
  <c r="AF171" i="6"/>
  <c r="AH171" i="6"/>
  <c r="AE172" i="6"/>
  <c r="AF172" i="6"/>
  <c r="AH172" i="6"/>
  <c r="AE173" i="6"/>
  <c r="AF173" i="6"/>
  <c r="AH173" i="6"/>
  <c r="AE174" i="6"/>
  <c r="AF174" i="6"/>
  <c r="AH174" i="6"/>
  <c r="AE175" i="6"/>
  <c r="AF175" i="6"/>
  <c r="AH175" i="6"/>
  <c r="AE176" i="6"/>
  <c r="AF176" i="6"/>
  <c r="AH176" i="6"/>
  <c r="AE177" i="6"/>
  <c r="AF177" i="6"/>
  <c r="AH177" i="6"/>
  <c r="AE178" i="6"/>
  <c r="AF178" i="6"/>
  <c r="AH178" i="6"/>
  <c r="AE179" i="6"/>
  <c r="AF179" i="6"/>
  <c r="AH179" i="6"/>
  <c r="AE180" i="6"/>
  <c r="AF180" i="6"/>
  <c r="AH180" i="6"/>
  <c r="AE181" i="6"/>
  <c r="AF181" i="6"/>
  <c r="AH181" i="6"/>
  <c r="AE182" i="6"/>
  <c r="AF182" i="6"/>
  <c r="AH182" i="6"/>
  <c r="AE183" i="6"/>
  <c r="AF183" i="6"/>
  <c r="AH183" i="6"/>
  <c r="AE184" i="6"/>
  <c r="AF184" i="6"/>
  <c r="AH184" i="6"/>
  <c r="AE185" i="6"/>
  <c r="AF185" i="6"/>
  <c r="AH185" i="6"/>
  <c r="AE186" i="6"/>
  <c r="AF186" i="6"/>
  <c r="AH186" i="6"/>
  <c r="AE187" i="6"/>
  <c r="AF187" i="6"/>
  <c r="AH187" i="6"/>
  <c r="AE188" i="6"/>
  <c r="AF188" i="6"/>
  <c r="AH188" i="6"/>
  <c r="AE189" i="6"/>
  <c r="AF189" i="6"/>
  <c r="AH189" i="6"/>
  <c r="AE190" i="6"/>
  <c r="AF190" i="6"/>
  <c r="AH190" i="6"/>
  <c r="AE191" i="6"/>
  <c r="AF191" i="6"/>
  <c r="AH191" i="6"/>
  <c r="AE192" i="6"/>
  <c r="AF192" i="6"/>
  <c r="AH192" i="6"/>
  <c r="AE193" i="6"/>
  <c r="AF193" i="6"/>
  <c r="AH193" i="6"/>
  <c r="AE194" i="6"/>
  <c r="AF194" i="6"/>
  <c r="AH194" i="6"/>
  <c r="AE195" i="6"/>
  <c r="AF195" i="6"/>
  <c r="AH195" i="6"/>
  <c r="AE196" i="6"/>
  <c r="AF196" i="6"/>
  <c r="AH196" i="6"/>
  <c r="AE197" i="6"/>
  <c r="AF197" i="6"/>
  <c r="AH197" i="6"/>
  <c r="AE198" i="6"/>
  <c r="AF198" i="6"/>
  <c r="AH198" i="6"/>
  <c r="AE199" i="6"/>
  <c r="AF199" i="6"/>
  <c r="AH199" i="6"/>
  <c r="AE200" i="6"/>
  <c r="AF200" i="6"/>
  <c r="AH200" i="6"/>
  <c r="AE201" i="6"/>
  <c r="AF201" i="6"/>
  <c r="AH201" i="6"/>
  <c r="AE202" i="6"/>
  <c r="AF202" i="6"/>
  <c r="AH202" i="6"/>
  <c r="AE203" i="6"/>
  <c r="AF203" i="6"/>
  <c r="AH203" i="6"/>
  <c r="AE204" i="6"/>
  <c r="AF204" i="6"/>
  <c r="AH204" i="6"/>
  <c r="AE205" i="6"/>
  <c r="AF205" i="6"/>
  <c r="AH205" i="6"/>
  <c r="AE206" i="6"/>
  <c r="AF206" i="6"/>
  <c r="AH206" i="6"/>
  <c r="AE207" i="6"/>
  <c r="AF207" i="6"/>
  <c r="AH207" i="6"/>
  <c r="AE208" i="6"/>
  <c r="AF208" i="6"/>
  <c r="AH208" i="6"/>
  <c r="AE209" i="6"/>
  <c r="AF209" i="6"/>
  <c r="AH209" i="6"/>
  <c r="AE210" i="6"/>
  <c r="AF210" i="6"/>
  <c r="AH210" i="6"/>
  <c r="AE211" i="6"/>
  <c r="AF211" i="6"/>
  <c r="AH211" i="6"/>
  <c r="AE212" i="6"/>
  <c r="AF212" i="6"/>
  <c r="AH212" i="6"/>
  <c r="AE213" i="6"/>
  <c r="AF213" i="6"/>
  <c r="AH213" i="6"/>
  <c r="AE214" i="6"/>
  <c r="AF214" i="6"/>
  <c r="AH214" i="6"/>
  <c r="AE215" i="6"/>
  <c r="AF215" i="6"/>
  <c r="AH215" i="6"/>
  <c r="AE216" i="6"/>
  <c r="AF216" i="6"/>
  <c r="AH216" i="6"/>
  <c r="AE217" i="6"/>
  <c r="AF217" i="6"/>
  <c r="AH217" i="6"/>
  <c r="AE218" i="6"/>
  <c r="AF218" i="6"/>
  <c r="AH218" i="6"/>
  <c r="AE219" i="6"/>
  <c r="AF219" i="6"/>
  <c r="AH219" i="6"/>
  <c r="AE220" i="6"/>
  <c r="AF220" i="6"/>
  <c r="AH220" i="6"/>
  <c r="AE221" i="6"/>
  <c r="AF221" i="6"/>
  <c r="AH221" i="6"/>
  <c r="AE222" i="6"/>
  <c r="AF222" i="6"/>
  <c r="AH222" i="6"/>
  <c r="AE223" i="6"/>
  <c r="AF223" i="6"/>
  <c r="AH223" i="6"/>
  <c r="AE224" i="6"/>
  <c r="AF224" i="6"/>
  <c r="AH224" i="6"/>
  <c r="AE225" i="6"/>
  <c r="AF225" i="6"/>
  <c r="AH225" i="6"/>
  <c r="AE226" i="6"/>
  <c r="AF226" i="6"/>
  <c r="AH226" i="6"/>
  <c r="AE227" i="6"/>
  <c r="AF227" i="6"/>
  <c r="AH227" i="6"/>
  <c r="AE228" i="6"/>
  <c r="AF228" i="6"/>
  <c r="AH228" i="6"/>
  <c r="AE229" i="6"/>
  <c r="AF229" i="6"/>
  <c r="AH229" i="6"/>
  <c r="AE230" i="6"/>
  <c r="AF230" i="6"/>
  <c r="AH230" i="6"/>
  <c r="AE231" i="6"/>
  <c r="AF231" i="6"/>
  <c r="AH231" i="6"/>
  <c r="AE232" i="6"/>
  <c r="AF232" i="6"/>
  <c r="AH232" i="6"/>
  <c r="AE233" i="6"/>
  <c r="AF233" i="6"/>
  <c r="AH233" i="6"/>
  <c r="AE234" i="6"/>
  <c r="AF234" i="6"/>
  <c r="AH234" i="6"/>
  <c r="AE235" i="6"/>
  <c r="AF235" i="6"/>
  <c r="AH235" i="6"/>
  <c r="AE236" i="6"/>
  <c r="AF236" i="6"/>
  <c r="AH236" i="6"/>
  <c r="AE237" i="6"/>
  <c r="AF237" i="6"/>
  <c r="AH237" i="6"/>
  <c r="AE238" i="6"/>
  <c r="AF238" i="6"/>
  <c r="AH238" i="6"/>
  <c r="AE239" i="6"/>
  <c r="AF239" i="6"/>
  <c r="AH239" i="6"/>
  <c r="AE240" i="6"/>
  <c r="AF240" i="6"/>
  <c r="AH240" i="6"/>
  <c r="AE241" i="6"/>
  <c r="AF241" i="6"/>
  <c r="AH241" i="6"/>
  <c r="AE242" i="6"/>
  <c r="AF242" i="6"/>
  <c r="AH242" i="6"/>
  <c r="AE243" i="6"/>
  <c r="AF243" i="6"/>
  <c r="AH243" i="6"/>
  <c r="AE244" i="6"/>
  <c r="AF244" i="6"/>
  <c r="AH244" i="6"/>
  <c r="AE245" i="6"/>
  <c r="AF245" i="6"/>
  <c r="AH245" i="6"/>
  <c r="AE246" i="6"/>
  <c r="AF246" i="6"/>
  <c r="AH246" i="6"/>
  <c r="AE247" i="6"/>
  <c r="AF247" i="6"/>
  <c r="AH247" i="6"/>
  <c r="AE248" i="6"/>
  <c r="AF248" i="6"/>
  <c r="AH248" i="6"/>
  <c r="AE249" i="6"/>
  <c r="AF249" i="6"/>
  <c r="AH249" i="6"/>
  <c r="AE250" i="6"/>
  <c r="AF250" i="6"/>
  <c r="AH250" i="6"/>
  <c r="AE251" i="6"/>
  <c r="AF251" i="6"/>
  <c r="AH251" i="6"/>
  <c r="AE252" i="6"/>
  <c r="AF252" i="6"/>
  <c r="AH252" i="6"/>
  <c r="AE253" i="6"/>
  <c r="AF253" i="6"/>
  <c r="AH253" i="6"/>
  <c r="AE254" i="6"/>
  <c r="AF254" i="6"/>
  <c r="AH254" i="6"/>
  <c r="AE255" i="6"/>
  <c r="AF255" i="6"/>
  <c r="AH255" i="6"/>
  <c r="AE256" i="6"/>
  <c r="AF256" i="6"/>
  <c r="AH256" i="6"/>
  <c r="AE257" i="6"/>
  <c r="AF257" i="6"/>
  <c r="AH257" i="6"/>
  <c r="AE258" i="6"/>
  <c r="AF258" i="6"/>
  <c r="AH258" i="6"/>
  <c r="AE259" i="6"/>
  <c r="AF259" i="6"/>
  <c r="AH259" i="6"/>
  <c r="AE260" i="6"/>
  <c r="AF260" i="6"/>
  <c r="AH260" i="6"/>
  <c r="AE261" i="6"/>
  <c r="AF261" i="6"/>
  <c r="AH261" i="6"/>
  <c r="AE262" i="6"/>
  <c r="AF262" i="6"/>
  <c r="AH262" i="6"/>
  <c r="AE263" i="6"/>
  <c r="AF263" i="6"/>
  <c r="AH263" i="6"/>
  <c r="AE264" i="6"/>
  <c r="AF264" i="6"/>
  <c r="AH264" i="6"/>
  <c r="AE265" i="6"/>
  <c r="AF265" i="6"/>
  <c r="AH265" i="6"/>
  <c r="AE266" i="6"/>
  <c r="AF266" i="6"/>
  <c r="AH266" i="6"/>
  <c r="AE267" i="6"/>
  <c r="AF267" i="6"/>
  <c r="AH267" i="6"/>
  <c r="AE268" i="6"/>
  <c r="AF268" i="6"/>
  <c r="AH268" i="6"/>
  <c r="AE269" i="6"/>
  <c r="AF269" i="6"/>
  <c r="AH269" i="6"/>
  <c r="AE270" i="6"/>
  <c r="AF270" i="6"/>
  <c r="AH270" i="6"/>
  <c r="AE271" i="6"/>
  <c r="AF271" i="6"/>
  <c r="AH271" i="6"/>
  <c r="AE272" i="6"/>
  <c r="AF272" i="6"/>
  <c r="AH272" i="6"/>
  <c r="AE273" i="6"/>
  <c r="AF273" i="6"/>
  <c r="AH273" i="6"/>
  <c r="AE274" i="6"/>
  <c r="AF274" i="6"/>
  <c r="AH274" i="6"/>
  <c r="AE275" i="6"/>
  <c r="AF275" i="6"/>
  <c r="AH275" i="6"/>
  <c r="AE276" i="6"/>
  <c r="AF276" i="6"/>
  <c r="AH276" i="6"/>
  <c r="AE277" i="6"/>
  <c r="AF277" i="6"/>
  <c r="AH277" i="6"/>
  <c r="AE278" i="6"/>
  <c r="AF278" i="6"/>
  <c r="AH278" i="6"/>
  <c r="AE279" i="6"/>
  <c r="AF279" i="6"/>
  <c r="AH279" i="6"/>
  <c r="AE280" i="6"/>
  <c r="AF280" i="6"/>
  <c r="AH280" i="6"/>
  <c r="AE281" i="6"/>
  <c r="AF281" i="6"/>
  <c r="AH281" i="6"/>
  <c r="AE282" i="6"/>
  <c r="AF282" i="6"/>
  <c r="AH282" i="6"/>
  <c r="AE283" i="6"/>
  <c r="AF283" i="6"/>
  <c r="AH283" i="6"/>
  <c r="AE284" i="6"/>
  <c r="AF284" i="6"/>
  <c r="AH284" i="6"/>
  <c r="AE285" i="6"/>
  <c r="AF285" i="6"/>
  <c r="AH285" i="6"/>
  <c r="AE286" i="6"/>
  <c r="AF286" i="6"/>
  <c r="AH286" i="6"/>
  <c r="AE287" i="6"/>
  <c r="AF287" i="6"/>
  <c r="AH287" i="6"/>
  <c r="AE288" i="6"/>
  <c r="AF288" i="6"/>
  <c r="AH288" i="6"/>
  <c r="AE289" i="6"/>
  <c r="AF289" i="6"/>
  <c r="AH289" i="6"/>
  <c r="AE290" i="6"/>
  <c r="AF290" i="6"/>
  <c r="AH290" i="6"/>
  <c r="AE291" i="6"/>
  <c r="AF291" i="6"/>
  <c r="AH291" i="6"/>
  <c r="AE292" i="6"/>
  <c r="AF292" i="6"/>
  <c r="AH292" i="6"/>
  <c r="AE293" i="6"/>
  <c r="AF293" i="6"/>
  <c r="AH293" i="6"/>
  <c r="AE294" i="6"/>
  <c r="AF294" i="6"/>
  <c r="AH294" i="6"/>
  <c r="AE295" i="6"/>
  <c r="AF295" i="6"/>
  <c r="AH295" i="6"/>
  <c r="AE296" i="6"/>
  <c r="AF296" i="6"/>
  <c r="AH296" i="6"/>
  <c r="AE297" i="6"/>
  <c r="AF297" i="6"/>
  <c r="AH297" i="6"/>
  <c r="AE298" i="6"/>
  <c r="AF298" i="6"/>
  <c r="AH298" i="6"/>
  <c r="AE299" i="6"/>
  <c r="AF299" i="6"/>
  <c r="AH299" i="6"/>
  <c r="AE300" i="6"/>
  <c r="AF300" i="6"/>
  <c r="AH300" i="6"/>
  <c r="AE301" i="6"/>
  <c r="AF301" i="6"/>
  <c r="AH301" i="6"/>
  <c r="AE302" i="6"/>
  <c r="AF302" i="6"/>
  <c r="AH302" i="6"/>
  <c r="AE303" i="6"/>
  <c r="AF303" i="6"/>
  <c r="AH303" i="6"/>
  <c r="AE304" i="6"/>
  <c r="AF304" i="6"/>
  <c r="AH304" i="6"/>
  <c r="AE305" i="6"/>
  <c r="AF305" i="6"/>
  <c r="AH305" i="6"/>
  <c r="AE306" i="6"/>
  <c r="AF306" i="6"/>
  <c r="AH306" i="6"/>
  <c r="AE307" i="6"/>
  <c r="AF307" i="6"/>
  <c r="AH307" i="6"/>
  <c r="AE308" i="6"/>
  <c r="AF308" i="6"/>
  <c r="AH308" i="6"/>
  <c r="AE309" i="6"/>
  <c r="AF309" i="6"/>
  <c r="AH309" i="6"/>
  <c r="AE310" i="6"/>
  <c r="AF310" i="6"/>
  <c r="AH310" i="6"/>
  <c r="AE311" i="6"/>
  <c r="AF311" i="6"/>
  <c r="AH311" i="6"/>
  <c r="AE312" i="6"/>
  <c r="AF312" i="6"/>
  <c r="AH312" i="6"/>
  <c r="AE313" i="6"/>
  <c r="AF313" i="6"/>
  <c r="AH313" i="6"/>
  <c r="AE314" i="6"/>
  <c r="AF314" i="6"/>
  <c r="AH314" i="6"/>
  <c r="AE315" i="6"/>
  <c r="AF315" i="6"/>
  <c r="AH315" i="6"/>
  <c r="AE316" i="6"/>
  <c r="AF316" i="6"/>
  <c r="AH316" i="6"/>
  <c r="AE317" i="6"/>
  <c r="AF317" i="6"/>
  <c r="AH317" i="6"/>
  <c r="AE318" i="6"/>
  <c r="AF318" i="6"/>
  <c r="AH318" i="6"/>
  <c r="AE319" i="6"/>
  <c r="AF319" i="6"/>
  <c r="AH319" i="6"/>
  <c r="AE320" i="6"/>
  <c r="AF320" i="6"/>
  <c r="AH320" i="6"/>
  <c r="AE321" i="6"/>
  <c r="AF321" i="6"/>
  <c r="AH321" i="6"/>
  <c r="AE322" i="6"/>
  <c r="AF322" i="6"/>
  <c r="AH322" i="6"/>
  <c r="AE323" i="6"/>
  <c r="AF323" i="6"/>
  <c r="AH323" i="6"/>
  <c r="AE324" i="6"/>
  <c r="AF324" i="6"/>
  <c r="AH324" i="6"/>
  <c r="AE325" i="6"/>
  <c r="AF325" i="6"/>
  <c r="AH325" i="6"/>
  <c r="AE326" i="6"/>
  <c r="AF326" i="6"/>
  <c r="AH326" i="6"/>
  <c r="AE327" i="6"/>
  <c r="AF327" i="6"/>
  <c r="AH327" i="6"/>
  <c r="AE328" i="6"/>
  <c r="AF328" i="6"/>
  <c r="AH328" i="6"/>
  <c r="AE329" i="6"/>
  <c r="AF329" i="6"/>
  <c r="AH329" i="6"/>
  <c r="AE330" i="6"/>
  <c r="AF330" i="6"/>
  <c r="AH330" i="6"/>
  <c r="AE331" i="6"/>
  <c r="AF331" i="6"/>
  <c r="AH331" i="6"/>
  <c r="AE332" i="6"/>
  <c r="AF332" i="6"/>
  <c r="AH332" i="6"/>
  <c r="AE333" i="6"/>
  <c r="AF333" i="6"/>
  <c r="AH333" i="6"/>
  <c r="AE334" i="6"/>
  <c r="AF334" i="6"/>
  <c r="AH334" i="6"/>
  <c r="AE335" i="6"/>
  <c r="AF335" i="6"/>
  <c r="AH335" i="6"/>
  <c r="AE336" i="6"/>
  <c r="AF336" i="6"/>
  <c r="AH336" i="6"/>
  <c r="AE337" i="6"/>
  <c r="AF337" i="6"/>
  <c r="AH337" i="6"/>
  <c r="AE338" i="6"/>
  <c r="AF338" i="6"/>
  <c r="AH338" i="6"/>
  <c r="AE339" i="6"/>
  <c r="AF339" i="6"/>
  <c r="AH339" i="6"/>
  <c r="AE340" i="6"/>
  <c r="AF340" i="6"/>
  <c r="AH340" i="6"/>
  <c r="AE341" i="6"/>
  <c r="AF341" i="6"/>
  <c r="AH341" i="6"/>
  <c r="AE342" i="6"/>
  <c r="AF342" i="6"/>
  <c r="AH342" i="6"/>
  <c r="AE343" i="6"/>
  <c r="AF343" i="6"/>
  <c r="AH343" i="6"/>
  <c r="AE344" i="6"/>
  <c r="AF344" i="6"/>
  <c r="AH344" i="6"/>
  <c r="AE345" i="6"/>
  <c r="AF345" i="6"/>
  <c r="AH345" i="6"/>
  <c r="AE346" i="6"/>
  <c r="AF346" i="6"/>
  <c r="AH346" i="6"/>
  <c r="AE347" i="6"/>
  <c r="AF347" i="6"/>
  <c r="AH347" i="6"/>
  <c r="AE348" i="6"/>
  <c r="AF348" i="6"/>
  <c r="AH348" i="6"/>
  <c r="AE349" i="6"/>
  <c r="AF349" i="6"/>
  <c r="AH349" i="6"/>
  <c r="AE350" i="6"/>
  <c r="AF350" i="6"/>
  <c r="AH350" i="6"/>
  <c r="AE351" i="6"/>
  <c r="AF351" i="6"/>
  <c r="AH351" i="6"/>
  <c r="AE352" i="6"/>
  <c r="AF352" i="6"/>
  <c r="AH352" i="6"/>
  <c r="AE353" i="6"/>
  <c r="AF353" i="6"/>
  <c r="AH353" i="6"/>
  <c r="AE354" i="6"/>
  <c r="AF354" i="6"/>
  <c r="AH354" i="6"/>
  <c r="AE355" i="6"/>
  <c r="AF355" i="6"/>
  <c r="AH355" i="6"/>
  <c r="AE356" i="6"/>
  <c r="AF356" i="6"/>
  <c r="AH356" i="6"/>
  <c r="AE357" i="6"/>
  <c r="AF357" i="6"/>
  <c r="AH357" i="6"/>
  <c r="AE358" i="6"/>
  <c r="AF358" i="6"/>
  <c r="AH358" i="6"/>
  <c r="AE359" i="6"/>
  <c r="AF359" i="6"/>
  <c r="AH359" i="6"/>
  <c r="AE360" i="6"/>
  <c r="AF360" i="6"/>
  <c r="AH360" i="6"/>
  <c r="AE361" i="6"/>
  <c r="AF361" i="6"/>
  <c r="AH361" i="6"/>
  <c r="AE362" i="6"/>
  <c r="AF362" i="6"/>
  <c r="AH362" i="6"/>
  <c r="AE363" i="6"/>
  <c r="AF363" i="6"/>
  <c r="AH363" i="6"/>
  <c r="AE364" i="6"/>
  <c r="AF364" i="6"/>
  <c r="AH364" i="6"/>
  <c r="AE365" i="6"/>
  <c r="AF365" i="6"/>
  <c r="AH365" i="6"/>
  <c r="AE366" i="6"/>
  <c r="AF366" i="6"/>
  <c r="AH366" i="6"/>
  <c r="AE367" i="6"/>
  <c r="AF367" i="6"/>
  <c r="AH367" i="6"/>
  <c r="AE368" i="6"/>
  <c r="AF368" i="6"/>
  <c r="AH368" i="6"/>
  <c r="AE369" i="6"/>
  <c r="AF369" i="6"/>
  <c r="AH369" i="6"/>
  <c r="AE370" i="6"/>
  <c r="AF370" i="6"/>
  <c r="AH370" i="6"/>
  <c r="AE371" i="6"/>
  <c r="AF371" i="6"/>
  <c r="AH371" i="6"/>
  <c r="AE372" i="6"/>
  <c r="AF372" i="6"/>
  <c r="AH372" i="6"/>
  <c r="AE373" i="6"/>
  <c r="AF373" i="6"/>
  <c r="AH373" i="6"/>
  <c r="AE374" i="6"/>
  <c r="AF374" i="6"/>
  <c r="AH374" i="6"/>
  <c r="AE375" i="6"/>
  <c r="AF375" i="6"/>
  <c r="AH375" i="6"/>
  <c r="AE376" i="6"/>
  <c r="AF376" i="6"/>
  <c r="AH376" i="6"/>
  <c r="AE377" i="6"/>
  <c r="AF377" i="6"/>
  <c r="AH377" i="6"/>
  <c r="AE378" i="6"/>
  <c r="AF378" i="6"/>
  <c r="AH378" i="6"/>
  <c r="AE379" i="6"/>
  <c r="AF379" i="6"/>
  <c r="AH379" i="6"/>
  <c r="AE380" i="6"/>
  <c r="AF380" i="6"/>
  <c r="AH380" i="6"/>
  <c r="AE381" i="6"/>
  <c r="AF381" i="6"/>
  <c r="AH381" i="6"/>
  <c r="AE382" i="6"/>
  <c r="AF382" i="6"/>
  <c r="AH382" i="6"/>
  <c r="AE383" i="6"/>
  <c r="AF383" i="6"/>
  <c r="AH383" i="6"/>
  <c r="AE384" i="6"/>
  <c r="AF384" i="6"/>
  <c r="AH384" i="6"/>
  <c r="AE385" i="6"/>
  <c r="AF385" i="6"/>
  <c r="AH385" i="6"/>
  <c r="AE386" i="6"/>
  <c r="AF386" i="6"/>
  <c r="AH386" i="6"/>
  <c r="AE387" i="6"/>
  <c r="AF387" i="6"/>
  <c r="AH387" i="6"/>
  <c r="AE388" i="6"/>
  <c r="AF388" i="6"/>
  <c r="AH388" i="6"/>
  <c r="AE389" i="6"/>
  <c r="AF389" i="6"/>
  <c r="AH389" i="6"/>
  <c r="AE390" i="6"/>
  <c r="AF390" i="6"/>
  <c r="AH390" i="6"/>
  <c r="AE391" i="6"/>
  <c r="AF391" i="6"/>
  <c r="AH391" i="6"/>
  <c r="AE392" i="6"/>
  <c r="AF392" i="6"/>
  <c r="AH392" i="6"/>
  <c r="AE393" i="6"/>
  <c r="AF393" i="6"/>
  <c r="AH393" i="6"/>
  <c r="AE394" i="6"/>
  <c r="AF394" i="6"/>
  <c r="AH394" i="6"/>
  <c r="AE395" i="6"/>
  <c r="AF395" i="6"/>
  <c r="AH395" i="6"/>
  <c r="AE396" i="6"/>
  <c r="AF396" i="6"/>
  <c r="AH396" i="6"/>
  <c r="AE397" i="6"/>
  <c r="AF397" i="6"/>
  <c r="AH397" i="6"/>
  <c r="AE398" i="6"/>
  <c r="AF398" i="6"/>
  <c r="AH398" i="6"/>
  <c r="AE399" i="6"/>
  <c r="AF399" i="6"/>
  <c r="AH399" i="6"/>
  <c r="AE400" i="6"/>
  <c r="AF400" i="6"/>
  <c r="AH400" i="6"/>
  <c r="AE401" i="6"/>
  <c r="AF401" i="6"/>
  <c r="AH401" i="6"/>
  <c r="AE402" i="6"/>
  <c r="AF402" i="6"/>
  <c r="AH402" i="6"/>
  <c r="AE403" i="6"/>
  <c r="AF403" i="6"/>
  <c r="AH403" i="6"/>
  <c r="AE404" i="6"/>
  <c r="AF404" i="6"/>
  <c r="AH404" i="6"/>
  <c r="AE405" i="6"/>
  <c r="AF405" i="6"/>
  <c r="AH405" i="6"/>
  <c r="AE406" i="6"/>
  <c r="AF406" i="6"/>
  <c r="AH406" i="6"/>
  <c r="AE407" i="6"/>
  <c r="AF407" i="6"/>
  <c r="AH407" i="6"/>
  <c r="AE408" i="6"/>
  <c r="AF408" i="6"/>
  <c r="AH408" i="6"/>
  <c r="AE409" i="6"/>
  <c r="AF409" i="6"/>
  <c r="AH409" i="6"/>
  <c r="AE410" i="6"/>
  <c r="AF410" i="6"/>
  <c r="AH410" i="6"/>
  <c r="AE411" i="6"/>
  <c r="AF411" i="6"/>
  <c r="AH411" i="6"/>
  <c r="AE412" i="6"/>
  <c r="AF412" i="6"/>
  <c r="AH412" i="6"/>
  <c r="AE413" i="6"/>
  <c r="AF413" i="6"/>
  <c r="AH413" i="6"/>
  <c r="AE414" i="6"/>
  <c r="AG414" i="6" s="1"/>
  <c r="AF414" i="6"/>
  <c r="AH414" i="6"/>
  <c r="AE415" i="6"/>
  <c r="AG415" i="6" s="1"/>
  <c r="AF415" i="6"/>
  <c r="AH415" i="6"/>
  <c r="AE416" i="6"/>
  <c r="AG416" i="6" s="1"/>
  <c r="AI416" i="6" s="1"/>
  <c r="AF416" i="6"/>
  <c r="AH416" i="6"/>
  <c r="AE417" i="6"/>
  <c r="AF417" i="6"/>
  <c r="AH417" i="6"/>
  <c r="AE418" i="6"/>
  <c r="AF418" i="6"/>
  <c r="AH418" i="6"/>
  <c r="AE419" i="6"/>
  <c r="AF419" i="6"/>
  <c r="AH419" i="6"/>
  <c r="AE420" i="6"/>
  <c r="AG420" i="6" s="1"/>
  <c r="AI420" i="6" s="1"/>
  <c r="AF420" i="6"/>
  <c r="AH420" i="6"/>
  <c r="AE421" i="6"/>
  <c r="AF421" i="6"/>
  <c r="AH421" i="6"/>
  <c r="AE422" i="6"/>
  <c r="AF422" i="6"/>
  <c r="AH422" i="6"/>
  <c r="AE423" i="6"/>
  <c r="AG423" i="6" s="1"/>
  <c r="AF423" i="6"/>
  <c r="AH423" i="6"/>
  <c r="AE424" i="6"/>
  <c r="AG424" i="6" s="1"/>
  <c r="AI424" i="6" s="1"/>
  <c r="AF424" i="6"/>
  <c r="AH424" i="6"/>
  <c r="AE425" i="6"/>
  <c r="AF425" i="6"/>
  <c r="AH425" i="6"/>
  <c r="AE426" i="6"/>
  <c r="AG426" i="6" s="1"/>
  <c r="AF426" i="6"/>
  <c r="AH426" i="6"/>
  <c r="AE427" i="6"/>
  <c r="AG427" i="6" s="1"/>
  <c r="AI427" i="6" s="1"/>
  <c r="AF427" i="6"/>
  <c r="AH427" i="6"/>
  <c r="AE428" i="6"/>
  <c r="AF428" i="6"/>
  <c r="AH428" i="6"/>
  <c r="AE429" i="6"/>
  <c r="AF429" i="6"/>
  <c r="AH429" i="6"/>
  <c r="AE430" i="6"/>
  <c r="AF430" i="6"/>
  <c r="AH430" i="6"/>
  <c r="AE431" i="6"/>
  <c r="AG431" i="6" s="1"/>
  <c r="AF431" i="6"/>
  <c r="AH431" i="6"/>
  <c r="AE432" i="6"/>
  <c r="AG432" i="6" s="1"/>
  <c r="AI432" i="6" s="1"/>
  <c r="AF432" i="6"/>
  <c r="AH432" i="6"/>
  <c r="AE433" i="6"/>
  <c r="AF433" i="6"/>
  <c r="AH433" i="6"/>
  <c r="AE434" i="6"/>
  <c r="AG434" i="6" s="1"/>
  <c r="AF434" i="6"/>
  <c r="AH434" i="6"/>
  <c r="AE435" i="6"/>
  <c r="AF435" i="6"/>
  <c r="AH435" i="6"/>
  <c r="AE436" i="6"/>
  <c r="AG436" i="6" s="1"/>
  <c r="AI436" i="6" s="1"/>
  <c r="AF436" i="6"/>
  <c r="AH436" i="6"/>
  <c r="AE437" i="6"/>
  <c r="AF437" i="6"/>
  <c r="AH437" i="6"/>
  <c r="AE438" i="6"/>
  <c r="AF438" i="6"/>
  <c r="AH438" i="6"/>
  <c r="AE439" i="6"/>
  <c r="AF439" i="6"/>
  <c r="AH439" i="6"/>
  <c r="AE440" i="6"/>
  <c r="AG440" i="6" s="1"/>
  <c r="AI440" i="6" s="1"/>
  <c r="AF440" i="6"/>
  <c r="AH440" i="6"/>
  <c r="AE441" i="6"/>
  <c r="AG441" i="6" s="1"/>
  <c r="AF441" i="6"/>
  <c r="AH441" i="6"/>
  <c r="AE442" i="6"/>
  <c r="AF442" i="6"/>
  <c r="AH442" i="6"/>
  <c r="AE443" i="6"/>
  <c r="AF443" i="6"/>
  <c r="AH443" i="6"/>
  <c r="AH6" i="6"/>
  <c r="AF6" i="6"/>
  <c r="AE6" i="6"/>
  <c r="AG119" i="6" l="1"/>
  <c r="AI119" i="6" s="1"/>
  <c r="AG79" i="6"/>
  <c r="AI79" i="6" s="1"/>
  <c r="AG39" i="6"/>
  <c r="AI39" i="6" s="1"/>
  <c r="AG15" i="6"/>
  <c r="AI15" i="6" s="1"/>
  <c r="AG442" i="6"/>
  <c r="AG413" i="6"/>
  <c r="AI413" i="6" s="1"/>
  <c r="AG7" i="6"/>
  <c r="AI7" i="6" s="1"/>
  <c r="AG86" i="6"/>
  <c r="AI86" i="6" s="1"/>
  <c r="AG70" i="6"/>
  <c r="AI70" i="6" s="1"/>
  <c r="AG206" i="6"/>
  <c r="AI206" i="6" s="1"/>
  <c r="AG166" i="6"/>
  <c r="AI166" i="6" s="1"/>
  <c r="AG150" i="6"/>
  <c r="AI150" i="6" s="1"/>
  <c r="AG134" i="6"/>
  <c r="AI134" i="6" s="1"/>
  <c r="AG102" i="6"/>
  <c r="AI102" i="6" s="1"/>
  <c r="AG94" i="6"/>
  <c r="AI94" i="6" s="1"/>
  <c r="AG235" i="6"/>
  <c r="AI235" i="6" s="1"/>
  <c r="AG231" i="6"/>
  <c r="AI231" i="6" s="1"/>
  <c r="AG215" i="6"/>
  <c r="AI215" i="6" s="1"/>
  <c r="AG179" i="6"/>
  <c r="AI179" i="6" s="1"/>
  <c r="AG111" i="6"/>
  <c r="AG310" i="6"/>
  <c r="AI310" i="6" s="1"/>
  <c r="AG292" i="6"/>
  <c r="AI292" i="6" s="1"/>
  <c r="AG284" i="6"/>
  <c r="AI284" i="6" s="1"/>
  <c r="AG272" i="6"/>
  <c r="AI272" i="6" s="1"/>
  <c r="AG248" i="6"/>
  <c r="AI248" i="6" s="1"/>
  <c r="AG409" i="6"/>
  <c r="AI409" i="6" s="1"/>
  <c r="AG360" i="6"/>
  <c r="AI360" i="6" s="1"/>
  <c r="AG308" i="6"/>
  <c r="AI308" i="6" s="1"/>
  <c r="AG256" i="6"/>
  <c r="AI256" i="6" s="1"/>
  <c r="AG240" i="6"/>
  <c r="AI240" i="6" s="1"/>
  <c r="AG410" i="6"/>
  <c r="AG378" i="6"/>
  <c r="AI378" i="6" s="1"/>
  <c r="AG370" i="6"/>
  <c r="AI370" i="6" s="1"/>
  <c r="AG362" i="6"/>
  <c r="AI362" i="6" s="1"/>
  <c r="AG333" i="6"/>
  <c r="AI333" i="6" s="1"/>
  <c r="AG297" i="6"/>
  <c r="AI297" i="6" s="1"/>
  <c r="AG265" i="6"/>
  <c r="AI265" i="6" s="1"/>
  <c r="AG249" i="6"/>
  <c r="AI249" i="6" s="1"/>
  <c r="AG233" i="6"/>
  <c r="AI233" i="6" s="1"/>
  <c r="AG228" i="6"/>
  <c r="AI228" i="6" s="1"/>
  <c r="AG224" i="6"/>
  <c r="AI224" i="6" s="1"/>
  <c r="AG208" i="6"/>
  <c r="AI208" i="6" s="1"/>
  <c r="AG192" i="6"/>
  <c r="AI192" i="6" s="1"/>
  <c r="AG188" i="6"/>
  <c r="AI188" i="6" s="1"/>
  <c r="AG164" i="6"/>
  <c r="AI164" i="6" s="1"/>
  <c r="AG108" i="6"/>
  <c r="AI108" i="6" s="1"/>
  <c r="AG96" i="6"/>
  <c r="AI96" i="6" s="1"/>
  <c r="AG92" i="6"/>
  <c r="AI92" i="6" s="1"/>
  <c r="AG88" i="6"/>
  <c r="AI88" i="6" s="1"/>
  <c r="AG84" i="6"/>
  <c r="AI84" i="6" s="1"/>
  <c r="AG80" i="6"/>
  <c r="AI80" i="6" s="1"/>
  <c r="AG76" i="6"/>
  <c r="AI76" i="6" s="1"/>
  <c r="AG72" i="6"/>
  <c r="AI72" i="6" s="1"/>
  <c r="AG68" i="6"/>
  <c r="AI68" i="6" s="1"/>
  <c r="AG48" i="6"/>
  <c r="AI48" i="6" s="1"/>
  <c r="AG44" i="6"/>
  <c r="AI44" i="6" s="1"/>
  <c r="AG40" i="6"/>
  <c r="AI40" i="6" s="1"/>
  <c r="AG36" i="6"/>
  <c r="AI36" i="6" s="1"/>
  <c r="AG16" i="6"/>
  <c r="AI16" i="6" s="1"/>
  <c r="AG12" i="6"/>
  <c r="AI12" i="6" s="1"/>
  <c r="AG8" i="6"/>
  <c r="AI8" i="6" s="1"/>
  <c r="AG407" i="6"/>
  <c r="AI407" i="6" s="1"/>
  <c r="AG383" i="6"/>
  <c r="AI383" i="6" s="1"/>
  <c r="AG363" i="6"/>
  <c r="AI363" i="6" s="1"/>
  <c r="AG283" i="6"/>
  <c r="AI283" i="6" s="1"/>
  <c r="AG365" i="6"/>
  <c r="AI365" i="6" s="1"/>
  <c r="AG439" i="6"/>
  <c r="AI439" i="6" s="1"/>
  <c r="AG430" i="6"/>
  <c r="AG425" i="6"/>
  <c r="AG421" i="6"/>
  <c r="AG391" i="6"/>
  <c r="AI391" i="6" s="1"/>
  <c r="AG354" i="6"/>
  <c r="AI354" i="6" s="1"/>
  <c r="AG346" i="6"/>
  <c r="AI346" i="6" s="1"/>
  <c r="AG290" i="6"/>
  <c r="AI290" i="6" s="1"/>
  <c r="AG274" i="6"/>
  <c r="AI274" i="6" s="1"/>
  <c r="AG250" i="6"/>
  <c r="AI250" i="6" s="1"/>
  <c r="AG213" i="6"/>
  <c r="AI213" i="6" s="1"/>
  <c r="AG109" i="6"/>
  <c r="AI109" i="6" s="1"/>
  <c r="AG438" i="6"/>
  <c r="AG418" i="6"/>
  <c r="AI418" i="6" s="1"/>
  <c r="AG408" i="6"/>
  <c r="AI408" i="6" s="1"/>
  <c r="AG404" i="6"/>
  <c r="AI404" i="6" s="1"/>
  <c r="AG396" i="6"/>
  <c r="AI396" i="6" s="1"/>
  <c r="AG392" i="6"/>
  <c r="AI392" i="6" s="1"/>
  <c r="AG388" i="6"/>
  <c r="AI388" i="6" s="1"/>
  <c r="AG380" i="6"/>
  <c r="AI380" i="6" s="1"/>
  <c r="AG343" i="6"/>
  <c r="AI343" i="6" s="1"/>
  <c r="AG319" i="6"/>
  <c r="AI319" i="6" s="1"/>
  <c r="AG311" i="6"/>
  <c r="AI311" i="6" s="1"/>
  <c r="AG307" i="6"/>
  <c r="AI307" i="6" s="1"/>
  <c r="AG126" i="6"/>
  <c r="AI126" i="6" s="1"/>
  <c r="AG118" i="6"/>
  <c r="AI118" i="6" s="1"/>
  <c r="AG91" i="6"/>
  <c r="AI91" i="6" s="1"/>
  <c r="AI434" i="6"/>
  <c r="AI423" i="6"/>
  <c r="AG386" i="6"/>
  <c r="AI386" i="6" s="1"/>
  <c r="AG207" i="6"/>
  <c r="AI207" i="6" s="1"/>
  <c r="AG71" i="6"/>
  <c r="AI71" i="6" s="1"/>
  <c r="AG375" i="6"/>
  <c r="AI375" i="6" s="1"/>
  <c r="AG367" i="6"/>
  <c r="AI367" i="6" s="1"/>
  <c r="AG359" i="6"/>
  <c r="AI359" i="6" s="1"/>
  <c r="AG125" i="6"/>
  <c r="AI125" i="6" s="1"/>
  <c r="AG69" i="6"/>
  <c r="AI69" i="6" s="1"/>
  <c r="AG356" i="6"/>
  <c r="AI356" i="6" s="1"/>
  <c r="AG348" i="6"/>
  <c r="AI348" i="6" s="1"/>
  <c r="AG263" i="6"/>
  <c r="AI263" i="6" s="1"/>
  <c r="AG130" i="6"/>
  <c r="AI130" i="6" s="1"/>
  <c r="AG114" i="6"/>
  <c r="AI114" i="6" s="1"/>
  <c r="AG196" i="6"/>
  <c r="AI196" i="6" s="1"/>
  <c r="AG331" i="6"/>
  <c r="AI331" i="6" s="1"/>
  <c r="AG323" i="6"/>
  <c r="AI323" i="6" s="1"/>
  <c r="AG315" i="6"/>
  <c r="AI315" i="6" s="1"/>
  <c r="AG312" i="6"/>
  <c r="AI312" i="6" s="1"/>
  <c r="AG275" i="6"/>
  <c r="AI275" i="6" s="1"/>
  <c r="AG246" i="6"/>
  <c r="AI246" i="6" s="1"/>
  <c r="AG238" i="6"/>
  <c r="AI238" i="6" s="1"/>
  <c r="AG225" i="6"/>
  <c r="AI225" i="6" s="1"/>
  <c r="AG217" i="6"/>
  <c r="AI217" i="6" s="1"/>
  <c r="AG110" i="6"/>
  <c r="AI110" i="6" s="1"/>
  <c r="AG89" i="6"/>
  <c r="AI89" i="6" s="1"/>
  <c r="AG65" i="6"/>
  <c r="AI65" i="6" s="1"/>
  <c r="AG62" i="6"/>
  <c r="AI62" i="6" s="1"/>
  <c r="AG57" i="6"/>
  <c r="AI57" i="6" s="1"/>
  <c r="AG54" i="6"/>
  <c r="AI54" i="6" s="1"/>
  <c r="AG33" i="6"/>
  <c r="AI33" i="6" s="1"/>
  <c r="AG25" i="6"/>
  <c r="AI25" i="6" s="1"/>
  <c r="AG17" i="6"/>
  <c r="AI17" i="6" s="1"/>
  <c r="AG399" i="6"/>
  <c r="AI399" i="6" s="1"/>
  <c r="AG344" i="6"/>
  <c r="AI344" i="6" s="1"/>
  <c r="AG328" i="6"/>
  <c r="AI328" i="6" s="1"/>
  <c r="AG291" i="6"/>
  <c r="AI291" i="6" s="1"/>
  <c r="AG232" i="6"/>
  <c r="AI232" i="6" s="1"/>
  <c r="AG171" i="6"/>
  <c r="AI171" i="6" s="1"/>
  <c r="AG168" i="6"/>
  <c r="AI168" i="6" s="1"/>
  <c r="AG144" i="6"/>
  <c r="AI144" i="6" s="1"/>
  <c r="AG11" i="6"/>
  <c r="AI11" i="6" s="1"/>
  <c r="AG376" i="6"/>
  <c r="AI376" i="6" s="1"/>
  <c r="AG368" i="6"/>
  <c r="AI368" i="6" s="1"/>
  <c r="AG337" i="6"/>
  <c r="AI337" i="6" s="1"/>
  <c r="AG324" i="6"/>
  <c r="AI324" i="6" s="1"/>
  <c r="AG293" i="6"/>
  <c r="AI293" i="6" s="1"/>
  <c r="AG280" i="6"/>
  <c r="AI280" i="6" s="1"/>
  <c r="AG267" i="6"/>
  <c r="AI267" i="6" s="1"/>
  <c r="AG259" i="6"/>
  <c r="AI259" i="6" s="1"/>
  <c r="AG254" i="6"/>
  <c r="AI254" i="6" s="1"/>
  <c r="AG226" i="6"/>
  <c r="AI226" i="6" s="1"/>
  <c r="AG194" i="6"/>
  <c r="AI194" i="6" s="1"/>
  <c r="AG176" i="6"/>
  <c r="AI176" i="6" s="1"/>
  <c r="AG136" i="6"/>
  <c r="AI136" i="6" s="1"/>
  <c r="AG128" i="6"/>
  <c r="AI128" i="6" s="1"/>
  <c r="AG112" i="6"/>
  <c r="AI112" i="6" s="1"/>
  <c r="AG97" i="6"/>
  <c r="AI97" i="6" s="1"/>
  <c r="AG90" i="6"/>
  <c r="AI90" i="6" s="1"/>
  <c r="AG29" i="6"/>
  <c r="AI29" i="6" s="1"/>
  <c r="AG21" i="6"/>
  <c r="AI21" i="6" s="1"/>
  <c r="AG13" i="6"/>
  <c r="AI13" i="6" s="1"/>
  <c r="AG357" i="6"/>
  <c r="AI357" i="6" s="1"/>
  <c r="AG352" i="6"/>
  <c r="AI352" i="6" s="1"/>
  <c r="AG60" i="6"/>
  <c r="AI60" i="6" s="1"/>
  <c r="AG405" i="6"/>
  <c r="AI405" i="6" s="1"/>
  <c r="AG397" i="6"/>
  <c r="AI397" i="6" s="1"/>
  <c r="AG289" i="6"/>
  <c r="AI289" i="6" s="1"/>
  <c r="AG279" i="6"/>
  <c r="AI279" i="6" s="1"/>
  <c r="AG230" i="6"/>
  <c r="AI230" i="6" s="1"/>
  <c r="AG214" i="6"/>
  <c r="AI214" i="6" s="1"/>
  <c r="AG198" i="6"/>
  <c r="AI198" i="6" s="1"/>
  <c r="AG185" i="6"/>
  <c r="AI185" i="6" s="1"/>
  <c r="AG172" i="6"/>
  <c r="AI172" i="6" s="1"/>
  <c r="AG49" i="6"/>
  <c r="AI49" i="6" s="1"/>
  <c r="AG41" i="6"/>
  <c r="AI41" i="6" s="1"/>
  <c r="AG394" i="6"/>
  <c r="AI394" i="6" s="1"/>
  <c r="AG384" i="6"/>
  <c r="AI384" i="6" s="1"/>
  <c r="AG351" i="6"/>
  <c r="AI351" i="6" s="1"/>
  <c r="AG338" i="6"/>
  <c r="AI338" i="6" s="1"/>
  <c r="AG325" i="6"/>
  <c r="AI325" i="6" s="1"/>
  <c r="AG299" i="6"/>
  <c r="AI299" i="6" s="1"/>
  <c r="AG281" i="6"/>
  <c r="AI281" i="6" s="1"/>
  <c r="AG276" i="6"/>
  <c r="AI276" i="6" s="1"/>
  <c r="AG227" i="6"/>
  <c r="AI227" i="6" s="1"/>
  <c r="AG219" i="6"/>
  <c r="AI219" i="6" s="1"/>
  <c r="AG211" i="6"/>
  <c r="AI211" i="6" s="1"/>
  <c r="AG203" i="6"/>
  <c r="AI203" i="6" s="1"/>
  <c r="AG200" i="6"/>
  <c r="AI200" i="6" s="1"/>
  <c r="AG153" i="6"/>
  <c r="AI153" i="6" s="1"/>
  <c r="AG145" i="6"/>
  <c r="AI145" i="6" s="1"/>
  <c r="AG137" i="6"/>
  <c r="AI137" i="6" s="1"/>
  <c r="AG129" i="6"/>
  <c r="AI129" i="6" s="1"/>
  <c r="AG116" i="6"/>
  <c r="AI116" i="6" s="1"/>
  <c r="AG106" i="6"/>
  <c r="AI106" i="6" s="1"/>
  <c r="AG98" i="6"/>
  <c r="AI98" i="6" s="1"/>
  <c r="AG38" i="6"/>
  <c r="AI38" i="6" s="1"/>
  <c r="AG14" i="6"/>
  <c r="AI14" i="6" s="1"/>
  <c r="AG304" i="6"/>
  <c r="AI304" i="6" s="1"/>
  <c r="AG296" i="6"/>
  <c r="AI296" i="6" s="1"/>
  <c r="AG288" i="6"/>
  <c r="AI288" i="6" s="1"/>
  <c r="AG239" i="6"/>
  <c r="AI239" i="6" s="1"/>
  <c r="AG197" i="6"/>
  <c r="AI197" i="6" s="1"/>
  <c r="AG32" i="6"/>
  <c r="AI32" i="6" s="1"/>
  <c r="AG24" i="6"/>
  <c r="AI24" i="6" s="1"/>
  <c r="AG379" i="6"/>
  <c r="AI379" i="6" s="1"/>
  <c r="AG372" i="6"/>
  <c r="AI372" i="6" s="1"/>
  <c r="AG336" i="6"/>
  <c r="AI336" i="6" s="1"/>
  <c r="AG326" i="6"/>
  <c r="AI326" i="6" s="1"/>
  <c r="AG318" i="6"/>
  <c r="AI318" i="6" s="1"/>
  <c r="AG262" i="6"/>
  <c r="AI262" i="6" s="1"/>
  <c r="AG242" i="6"/>
  <c r="AI242" i="6" s="1"/>
  <c r="AG218" i="6"/>
  <c r="AI218" i="6" s="1"/>
  <c r="AG183" i="6"/>
  <c r="AI183" i="6" s="1"/>
  <c r="AG160" i="6"/>
  <c r="AI160" i="6" s="1"/>
  <c r="AG139" i="6"/>
  <c r="AI139" i="6" s="1"/>
  <c r="AG132" i="6"/>
  <c r="AI132" i="6" s="1"/>
  <c r="AG113" i="6"/>
  <c r="AI113" i="6" s="1"/>
  <c r="AG104" i="6"/>
  <c r="AI104" i="6" s="1"/>
  <c r="AG78" i="6"/>
  <c r="AI78" i="6" s="1"/>
  <c r="AG63" i="6"/>
  <c r="AI63" i="6" s="1"/>
  <c r="AG42" i="6"/>
  <c r="AI42" i="6" s="1"/>
  <c r="AG27" i="6"/>
  <c r="AI27" i="6" s="1"/>
  <c r="AG19" i="6"/>
  <c r="AI19" i="6" s="1"/>
  <c r="AG400" i="6"/>
  <c r="AI400" i="6" s="1"/>
  <c r="AG381" i="6"/>
  <c r="AI381" i="6" s="1"/>
  <c r="AG264" i="6"/>
  <c r="AI264" i="6" s="1"/>
  <c r="AG165" i="6"/>
  <c r="AI165" i="6" s="1"/>
  <c r="AG152" i="6"/>
  <c r="AI152" i="6" s="1"/>
  <c r="AG149" i="6"/>
  <c r="AI149" i="6" s="1"/>
  <c r="AG141" i="6"/>
  <c r="AI141" i="6" s="1"/>
  <c r="AG115" i="6"/>
  <c r="AI115" i="6" s="1"/>
  <c r="AG101" i="6"/>
  <c r="AI101" i="6" s="1"/>
  <c r="AG87" i="6"/>
  <c r="AI87" i="6" s="1"/>
  <c r="AG85" i="6"/>
  <c r="AI85" i="6" s="1"/>
  <c r="AG52" i="6"/>
  <c r="AI52" i="6" s="1"/>
  <c r="AG47" i="6"/>
  <c r="AI47" i="6" s="1"/>
  <c r="AG37" i="6"/>
  <c r="AI37" i="6" s="1"/>
  <c r="AG320" i="6"/>
  <c r="AI320" i="6" s="1"/>
  <c r="AG306" i="6"/>
  <c r="AI306" i="6" s="1"/>
  <c r="AG303" i="6"/>
  <c r="AI303" i="6" s="1"/>
  <c r="AG286" i="6"/>
  <c r="AI286" i="6" s="1"/>
  <c r="AG234" i="6"/>
  <c r="AI234" i="6" s="1"/>
  <c r="AG364" i="6"/>
  <c r="AI364" i="6" s="1"/>
  <c r="AG251" i="6"/>
  <c r="AI251" i="6" s="1"/>
  <c r="AG199" i="6"/>
  <c r="AI199" i="6" s="1"/>
  <c r="AG182" i="6"/>
  <c r="AI182" i="6" s="1"/>
  <c r="AG177" i="6"/>
  <c r="AI177" i="6" s="1"/>
  <c r="AG146" i="6"/>
  <c r="AI146" i="6" s="1"/>
  <c r="AG138" i="6"/>
  <c r="AI138" i="6" s="1"/>
  <c r="AG131" i="6"/>
  <c r="AI131" i="6" s="1"/>
  <c r="AG124" i="6"/>
  <c r="AI124" i="6" s="1"/>
  <c r="AG103" i="6"/>
  <c r="AI103" i="6" s="1"/>
  <c r="AG26" i="6"/>
  <c r="AI26" i="6" s="1"/>
  <c r="AG18" i="6"/>
  <c r="AI18" i="6" s="1"/>
  <c r="AG9" i="6"/>
  <c r="AI9" i="6" s="1"/>
  <c r="AG402" i="6"/>
  <c r="AI402" i="6" s="1"/>
  <c r="AG373" i="6"/>
  <c r="AI373" i="6" s="1"/>
  <c r="AG347" i="6"/>
  <c r="AI347" i="6" s="1"/>
  <c r="AG340" i="6"/>
  <c r="AI340" i="6" s="1"/>
  <c r="AG317" i="6"/>
  <c r="AI317" i="6" s="1"/>
  <c r="AG266" i="6"/>
  <c r="AI266" i="6" s="1"/>
  <c r="AG243" i="6"/>
  <c r="AI243" i="6" s="1"/>
  <c r="AG222" i="6"/>
  <c r="AI222" i="6" s="1"/>
  <c r="AG184" i="6"/>
  <c r="AI184" i="6" s="1"/>
  <c r="AG174" i="6"/>
  <c r="AI174" i="6" s="1"/>
  <c r="AG159" i="6"/>
  <c r="AI159" i="6" s="1"/>
  <c r="AG133" i="6"/>
  <c r="AI133" i="6" s="1"/>
  <c r="AG105" i="6"/>
  <c r="AI105" i="6" s="1"/>
  <c r="AG100" i="6"/>
  <c r="AI100" i="6" s="1"/>
  <c r="AG82" i="6"/>
  <c r="AI82" i="6" s="1"/>
  <c r="AG74" i="6"/>
  <c r="AI74" i="6" s="1"/>
  <c r="AG64" i="6"/>
  <c r="AI64" i="6" s="1"/>
  <c r="AG51" i="6"/>
  <c r="AI51" i="6" s="1"/>
  <c r="AG46" i="6"/>
  <c r="AI46" i="6" s="1"/>
  <c r="AG31" i="6"/>
  <c r="AI31" i="6" s="1"/>
  <c r="AG28" i="6"/>
  <c r="AI28" i="6" s="1"/>
  <c r="AG23" i="6"/>
  <c r="AI23" i="6" s="1"/>
  <c r="AG20" i="6"/>
  <c r="AI20" i="6" s="1"/>
  <c r="AG349" i="6"/>
  <c r="AI349" i="6" s="1"/>
  <c r="AG302" i="6"/>
  <c r="AI302" i="6" s="1"/>
  <c r="AG268" i="6"/>
  <c r="AI268" i="6" s="1"/>
  <c r="AG216" i="6"/>
  <c r="AI216" i="6" s="1"/>
  <c r="AG123" i="6"/>
  <c r="AI123" i="6" s="1"/>
  <c r="AG56" i="6"/>
  <c r="AI56" i="6" s="1"/>
  <c r="AG389" i="6"/>
  <c r="AI389" i="6" s="1"/>
  <c r="AG339" i="6"/>
  <c r="AI339" i="6" s="1"/>
  <c r="AG329" i="6"/>
  <c r="AI329" i="6" s="1"/>
  <c r="AG158" i="6"/>
  <c r="AI158" i="6" s="1"/>
  <c r="AG142" i="6"/>
  <c r="AI142" i="6" s="1"/>
  <c r="AG120" i="6"/>
  <c r="AI120" i="6" s="1"/>
  <c r="AG81" i="6"/>
  <c r="AI81" i="6" s="1"/>
  <c r="AG73" i="6"/>
  <c r="AI73" i="6" s="1"/>
  <c r="AG30" i="6"/>
  <c r="AI30" i="6" s="1"/>
  <c r="AG22" i="6"/>
  <c r="AI22" i="6" s="1"/>
  <c r="AG287" i="6"/>
  <c r="AI287" i="6" s="1"/>
  <c r="AG244" i="6"/>
  <c r="AI244" i="6" s="1"/>
  <c r="AG201" i="6"/>
  <c r="AI201" i="6" s="1"/>
  <c r="AG195" i="6"/>
  <c r="AI195" i="6" s="1"/>
  <c r="AG190" i="6"/>
  <c r="AI190" i="6" s="1"/>
  <c r="AG180" i="6"/>
  <c r="AI180" i="6" s="1"/>
  <c r="AG178" i="6"/>
  <c r="AI178" i="6" s="1"/>
  <c r="AG161" i="6"/>
  <c r="AI161" i="6" s="1"/>
  <c r="AG154" i="6"/>
  <c r="AI154" i="6" s="1"/>
  <c r="AG147" i="6"/>
  <c r="AI147" i="6" s="1"/>
  <c r="AG140" i="6"/>
  <c r="AI140" i="6" s="1"/>
  <c r="AG135" i="6"/>
  <c r="AI135" i="6" s="1"/>
  <c r="AG121" i="6"/>
  <c r="AI121" i="6" s="1"/>
  <c r="AG117" i="6"/>
  <c r="AI117" i="6" s="1"/>
  <c r="AG95" i="6"/>
  <c r="AI95" i="6" s="1"/>
  <c r="AG93" i="6"/>
  <c r="AI93" i="6" s="1"/>
  <c r="AG67" i="6"/>
  <c r="AI67" i="6" s="1"/>
  <c r="AG50" i="6"/>
  <c r="AI50" i="6" s="1"/>
  <c r="AG35" i="6"/>
  <c r="AI35" i="6" s="1"/>
  <c r="AI431" i="6"/>
  <c r="AG390" i="6"/>
  <c r="AI390" i="6" s="1"/>
  <c r="AG353" i="6"/>
  <c r="AI353" i="6" s="1"/>
  <c r="AG335" i="6"/>
  <c r="AI335" i="6" s="1"/>
  <c r="AG278" i="6"/>
  <c r="AI278" i="6" s="1"/>
  <c r="AI438" i="6"/>
  <c r="AI415" i="6"/>
  <c r="AG258" i="6"/>
  <c r="AI258" i="6" s="1"/>
  <c r="AG422" i="6"/>
  <c r="AI422" i="6" s="1"/>
  <c r="AG298" i="6"/>
  <c r="AI298" i="6" s="1"/>
  <c r="AG435" i="6"/>
  <c r="AI435" i="6" s="1"/>
  <c r="AG419" i="6"/>
  <c r="AI419" i="6" s="1"/>
  <c r="AG403" i="6"/>
  <c r="AI403" i="6" s="1"/>
  <c r="AG387" i="6"/>
  <c r="AI387" i="6" s="1"/>
  <c r="AG371" i="6"/>
  <c r="AI371" i="6" s="1"/>
  <c r="AG355" i="6"/>
  <c r="AI355" i="6" s="1"/>
  <c r="AG332" i="6"/>
  <c r="AI332" i="6" s="1"/>
  <c r="AG327" i="6"/>
  <c r="AI327" i="6" s="1"/>
  <c r="AG316" i="6"/>
  <c r="AI316" i="6" s="1"/>
  <c r="AG305" i="6"/>
  <c r="AI305" i="6" s="1"/>
  <c r="AG300" i="6"/>
  <c r="AI300" i="6" s="1"/>
  <c r="AG273" i="6"/>
  <c r="AI273" i="6" s="1"/>
  <c r="AG257" i="6"/>
  <c r="AI257" i="6" s="1"/>
  <c r="AG255" i="6"/>
  <c r="AI255" i="6" s="1"/>
  <c r="AG241" i="6"/>
  <c r="AI241" i="6" s="1"/>
  <c r="AG223" i="6"/>
  <c r="AI223" i="6" s="1"/>
  <c r="AG212" i="6"/>
  <c r="AI212" i="6" s="1"/>
  <c r="AG189" i="6"/>
  <c r="AI189" i="6" s="1"/>
  <c r="AG187" i="6"/>
  <c r="AI187" i="6" s="1"/>
  <c r="AG175" i="6"/>
  <c r="AI175" i="6" s="1"/>
  <c r="AG170" i="6"/>
  <c r="AI170" i="6" s="1"/>
  <c r="AG163" i="6"/>
  <c r="AI163" i="6" s="1"/>
  <c r="AG156" i="6"/>
  <c r="AI156" i="6" s="1"/>
  <c r="AG151" i="6"/>
  <c r="AI151" i="6" s="1"/>
  <c r="AG99" i="6"/>
  <c r="AI99" i="6" s="1"/>
  <c r="AG75" i="6"/>
  <c r="AI75" i="6" s="1"/>
  <c r="AG58" i="6"/>
  <c r="AI58" i="6" s="1"/>
  <c r="AG43" i="6"/>
  <c r="AI43" i="6" s="1"/>
  <c r="AG10" i="6"/>
  <c r="AI10" i="6" s="1"/>
  <c r="AG294" i="6"/>
  <c r="AI294" i="6" s="1"/>
  <c r="AG358" i="6"/>
  <c r="AI358" i="6" s="1"/>
  <c r="AG260" i="6"/>
  <c r="AI260" i="6" s="1"/>
  <c r="AG221" i="6"/>
  <c r="AI221" i="6" s="1"/>
  <c r="AI421" i="6"/>
  <c r="AG321" i="6"/>
  <c r="AI321" i="6" s="1"/>
  <c r="AG385" i="6"/>
  <c r="AI385" i="6" s="1"/>
  <c r="AG369" i="6"/>
  <c r="AI369" i="6" s="1"/>
  <c r="AG210" i="6"/>
  <c r="AI210" i="6" s="1"/>
  <c r="AG428" i="6"/>
  <c r="AI428" i="6" s="1"/>
  <c r="AG437" i="6"/>
  <c r="AI437" i="6" s="1"/>
  <c r="AG341" i="6"/>
  <c r="AI341" i="6" s="1"/>
  <c r="AG334" i="6"/>
  <c r="AI334" i="6" s="1"/>
  <c r="AG295" i="6"/>
  <c r="AI295" i="6" s="1"/>
  <c r="AG252" i="6"/>
  <c r="AI252" i="6" s="1"/>
  <c r="AG236" i="6"/>
  <c r="AI236" i="6" s="1"/>
  <c r="AG229" i="6"/>
  <c r="AI229" i="6" s="1"/>
  <c r="AG220" i="6"/>
  <c r="AI220" i="6" s="1"/>
  <c r="AG209" i="6"/>
  <c r="AI209" i="6" s="1"/>
  <c r="AG167" i="6"/>
  <c r="AI167" i="6" s="1"/>
  <c r="AG127" i="6"/>
  <c r="AI127" i="6" s="1"/>
  <c r="AI111" i="6"/>
  <c r="AG66" i="6"/>
  <c r="AI66" i="6" s="1"/>
  <c r="AG34" i="6"/>
  <c r="AI34" i="6" s="1"/>
  <c r="AI442" i="6"/>
  <c r="AI426" i="6"/>
  <c r="AI410" i="6"/>
  <c r="AG433" i="6"/>
  <c r="AI433" i="6" s="1"/>
  <c r="AG417" i="6"/>
  <c r="AI417" i="6" s="1"/>
  <c r="AG401" i="6"/>
  <c r="AI401" i="6" s="1"/>
  <c r="AG330" i="6"/>
  <c r="AI330" i="6" s="1"/>
  <c r="AG314" i="6"/>
  <c r="AI314" i="6" s="1"/>
  <c r="AG271" i="6"/>
  <c r="AI271" i="6" s="1"/>
  <c r="AI441" i="6"/>
  <c r="AI430" i="6"/>
  <c r="AI425" i="6"/>
  <c r="AI414" i="6"/>
  <c r="AG398" i="6"/>
  <c r="AI398" i="6" s="1"/>
  <c r="AG393" i="6"/>
  <c r="AI393" i="6" s="1"/>
  <c r="AG382" i="6"/>
  <c r="AI382" i="6" s="1"/>
  <c r="AG377" i="6"/>
  <c r="AI377" i="6" s="1"/>
  <c r="AG366" i="6"/>
  <c r="AI366" i="6" s="1"/>
  <c r="AG361" i="6"/>
  <c r="AI361" i="6" s="1"/>
  <c r="AG350" i="6"/>
  <c r="AI350" i="6" s="1"/>
  <c r="AG345" i="6"/>
  <c r="AI345" i="6" s="1"/>
  <c r="AG322" i="6"/>
  <c r="AI322" i="6" s="1"/>
  <c r="AG313" i="6"/>
  <c r="AI313" i="6" s="1"/>
  <c r="AG270" i="6"/>
  <c r="AI270" i="6" s="1"/>
  <c r="AG247" i="6"/>
  <c r="AI247" i="6" s="1"/>
  <c r="AG245" i="6"/>
  <c r="AI245" i="6" s="1"/>
  <c r="AG202" i="6"/>
  <c r="AI202" i="6" s="1"/>
  <c r="AG191" i="6"/>
  <c r="AI191" i="6" s="1"/>
  <c r="AG186" i="6"/>
  <c r="AI186" i="6" s="1"/>
  <c r="AG169" i="6"/>
  <c r="AI169" i="6" s="1"/>
  <c r="AG162" i="6"/>
  <c r="AI162" i="6" s="1"/>
  <c r="AG155" i="6"/>
  <c r="AI155" i="6" s="1"/>
  <c r="AG148" i="6"/>
  <c r="AI148" i="6" s="1"/>
  <c r="AG143" i="6"/>
  <c r="AI143" i="6" s="1"/>
  <c r="AG122" i="6"/>
  <c r="AI122" i="6" s="1"/>
  <c r="AG107" i="6"/>
  <c r="AI107" i="6" s="1"/>
  <c r="AG83" i="6"/>
  <c r="AI83" i="6" s="1"/>
  <c r="AG55" i="6"/>
  <c r="AI55" i="6" s="1"/>
  <c r="AG429" i="6"/>
  <c r="AI429" i="6" s="1"/>
  <c r="AG269" i="6"/>
  <c r="AI269" i="6" s="1"/>
  <c r="AG406" i="6"/>
  <c r="AI406" i="6" s="1"/>
  <c r="AG374" i="6"/>
  <c r="AI374" i="6" s="1"/>
  <c r="AG342" i="6"/>
  <c r="AI342" i="6" s="1"/>
  <c r="AG282" i="6"/>
  <c r="AI282" i="6" s="1"/>
  <c r="AG412" i="6"/>
  <c r="AI412" i="6" s="1"/>
  <c r="AG443" i="6"/>
  <c r="AI443" i="6" s="1"/>
  <c r="AG411" i="6"/>
  <c r="AI411" i="6" s="1"/>
  <c r="AG395" i="6"/>
  <c r="AI395" i="6" s="1"/>
  <c r="AG204" i="6"/>
  <c r="AI204" i="6" s="1"/>
  <c r="AG193" i="6"/>
  <c r="AI193" i="6" s="1"/>
  <c r="AG181" i="6"/>
  <c r="AI181" i="6" s="1"/>
  <c r="AG157" i="6"/>
  <c r="AI157" i="6" s="1"/>
  <c r="AG59" i="6"/>
  <c r="AI59" i="6" s="1"/>
  <c r="AG253" i="6"/>
  <c r="AI253" i="6" s="1"/>
  <c r="AG237" i="6"/>
  <c r="AI237" i="6" s="1"/>
  <c r="AG61" i="6"/>
  <c r="AI61" i="6" s="1"/>
  <c r="AG301" i="6"/>
  <c r="AI301" i="6" s="1"/>
  <c r="AG277" i="6"/>
  <c r="AI277" i="6" s="1"/>
  <c r="AG173" i="6"/>
  <c r="AI173" i="6" s="1"/>
  <c r="AG285" i="6"/>
  <c r="AI285" i="6" s="1"/>
  <c r="AG205" i="6"/>
  <c r="AI205" i="6" s="1"/>
  <c r="AG77" i="6"/>
  <c r="AI77" i="6" s="1"/>
  <c r="AG45" i="6"/>
  <c r="AI45" i="6" s="1"/>
  <c r="AG309" i="6"/>
  <c r="AI309" i="6" s="1"/>
  <c r="AG261" i="6"/>
  <c r="AI261" i="6" s="1"/>
  <c r="AG53" i="6"/>
  <c r="AI53" i="6" s="1"/>
  <c r="M7" i="25"/>
  <c r="N7" i="25"/>
  <c r="O7" i="25"/>
  <c r="M8" i="25"/>
  <c r="N8" i="25"/>
  <c r="O8" i="25"/>
  <c r="M9" i="25"/>
  <c r="N9" i="25"/>
  <c r="O9" i="25"/>
  <c r="M10" i="25"/>
  <c r="N10" i="25"/>
  <c r="O10" i="25"/>
  <c r="M11" i="25"/>
  <c r="N11" i="25"/>
  <c r="O11" i="25"/>
  <c r="M12" i="25"/>
  <c r="N12" i="25"/>
  <c r="O12" i="25"/>
  <c r="M13" i="25"/>
  <c r="N13" i="25"/>
  <c r="O13" i="25"/>
  <c r="M14" i="25"/>
  <c r="N14" i="25"/>
  <c r="O14" i="25"/>
  <c r="M15" i="25"/>
  <c r="N15" i="25"/>
  <c r="O15" i="25"/>
  <c r="M16" i="25"/>
  <c r="N16" i="25"/>
  <c r="O16" i="25"/>
  <c r="M17" i="25"/>
  <c r="N17" i="25"/>
  <c r="O17" i="25"/>
  <c r="M18" i="25"/>
  <c r="N18" i="25"/>
  <c r="O18" i="25"/>
  <c r="M19" i="25"/>
  <c r="N19" i="25"/>
  <c r="O19" i="25"/>
  <c r="M20" i="25"/>
  <c r="N20" i="25"/>
  <c r="O20" i="25"/>
  <c r="M21" i="25"/>
  <c r="N21" i="25"/>
  <c r="O21" i="25"/>
  <c r="M22" i="25"/>
  <c r="N22" i="25"/>
  <c r="O22" i="25"/>
  <c r="M23" i="25"/>
  <c r="N23" i="25"/>
  <c r="O23" i="25"/>
  <c r="M24" i="25"/>
  <c r="N24" i="25"/>
  <c r="O24" i="25"/>
  <c r="M25" i="25"/>
  <c r="N25" i="25"/>
  <c r="O25" i="25"/>
  <c r="M26" i="25"/>
  <c r="N26" i="25"/>
  <c r="O26" i="25"/>
  <c r="M27" i="25"/>
  <c r="N27" i="25"/>
  <c r="O27" i="25"/>
  <c r="M28" i="25"/>
  <c r="N28" i="25"/>
  <c r="O28" i="25"/>
  <c r="M29" i="25"/>
  <c r="N29" i="25"/>
  <c r="O29" i="25"/>
  <c r="M30" i="25"/>
  <c r="N30" i="25"/>
  <c r="O30" i="25"/>
  <c r="M31" i="25"/>
  <c r="N31" i="25"/>
  <c r="O31" i="25"/>
  <c r="M32" i="25"/>
  <c r="N32" i="25"/>
  <c r="O32" i="25"/>
  <c r="M33" i="25"/>
  <c r="N33" i="25"/>
  <c r="O33" i="25"/>
  <c r="M34" i="25"/>
  <c r="N34" i="25"/>
  <c r="O34" i="25"/>
  <c r="M35" i="25"/>
  <c r="N35" i="25"/>
  <c r="O35" i="25"/>
  <c r="M36" i="25"/>
  <c r="N36" i="25"/>
  <c r="O36" i="25"/>
  <c r="M37" i="25"/>
  <c r="N37" i="25"/>
  <c r="O37" i="25"/>
  <c r="M38" i="25"/>
  <c r="N38" i="25"/>
  <c r="O38" i="25"/>
  <c r="M39" i="25"/>
  <c r="N39" i="25"/>
  <c r="O39" i="25"/>
  <c r="M40" i="25"/>
  <c r="N40" i="25"/>
  <c r="O40" i="25"/>
  <c r="M41" i="25"/>
  <c r="N41" i="25"/>
  <c r="O41" i="25"/>
  <c r="M42" i="25"/>
  <c r="N42" i="25"/>
  <c r="O42" i="25"/>
  <c r="M43" i="25"/>
  <c r="N43" i="25"/>
  <c r="O43" i="25"/>
  <c r="M44" i="25"/>
  <c r="N44" i="25"/>
  <c r="O44" i="25"/>
  <c r="M45" i="25"/>
  <c r="N45" i="25"/>
  <c r="O45" i="25"/>
  <c r="M46" i="25"/>
  <c r="N46" i="25"/>
  <c r="O46" i="25"/>
  <c r="M47" i="25"/>
  <c r="N47" i="25"/>
  <c r="O47" i="25"/>
  <c r="M48" i="25"/>
  <c r="N48" i="25"/>
  <c r="O48" i="25"/>
  <c r="M49" i="25"/>
  <c r="N49" i="25"/>
  <c r="O49" i="25"/>
  <c r="M50" i="25"/>
  <c r="N50" i="25"/>
  <c r="O50" i="25"/>
  <c r="M51" i="25"/>
  <c r="N51" i="25"/>
  <c r="O51" i="25"/>
  <c r="M52" i="25"/>
  <c r="N52" i="25"/>
  <c r="O52" i="25"/>
  <c r="M53" i="25"/>
  <c r="N53" i="25"/>
  <c r="O53" i="25"/>
  <c r="M54" i="25"/>
  <c r="N54" i="25"/>
  <c r="O54" i="25"/>
  <c r="M55" i="25"/>
  <c r="N55" i="25"/>
  <c r="O55" i="25"/>
  <c r="M56" i="25"/>
  <c r="N56" i="25"/>
  <c r="O56" i="25"/>
  <c r="M57" i="25"/>
  <c r="N57" i="25"/>
  <c r="O57" i="25"/>
  <c r="M58" i="25"/>
  <c r="N58" i="25"/>
  <c r="O58" i="25"/>
  <c r="M59" i="25"/>
  <c r="N59" i="25"/>
  <c r="O59" i="25"/>
  <c r="M60" i="25"/>
  <c r="N60" i="25"/>
  <c r="O60" i="25"/>
  <c r="M61" i="25"/>
  <c r="N61" i="25"/>
  <c r="O61" i="25"/>
  <c r="M62" i="25"/>
  <c r="N62" i="25"/>
  <c r="O62" i="25"/>
  <c r="M63" i="25"/>
  <c r="N63" i="25"/>
  <c r="O63" i="25"/>
  <c r="M64" i="25"/>
  <c r="N64" i="25"/>
  <c r="O64" i="25"/>
  <c r="M65" i="25"/>
  <c r="N65" i="25"/>
  <c r="O65" i="25"/>
  <c r="M66" i="25"/>
  <c r="N66" i="25"/>
  <c r="O66" i="25"/>
  <c r="M67" i="25"/>
  <c r="N67" i="25"/>
  <c r="O67" i="25"/>
  <c r="M68" i="25"/>
  <c r="N68" i="25"/>
  <c r="O68" i="25"/>
  <c r="M69" i="25"/>
  <c r="N69" i="25"/>
  <c r="O69" i="25"/>
  <c r="M70" i="25"/>
  <c r="N70" i="25"/>
  <c r="O70" i="25"/>
  <c r="M71" i="25"/>
  <c r="N71" i="25"/>
  <c r="O71" i="25"/>
  <c r="M72" i="25"/>
  <c r="N72" i="25"/>
  <c r="O72" i="25"/>
  <c r="M73" i="25"/>
  <c r="N73" i="25"/>
  <c r="O73" i="25"/>
  <c r="M74" i="25"/>
  <c r="N74" i="25"/>
  <c r="O74" i="25"/>
  <c r="M75" i="25"/>
  <c r="N75" i="25"/>
  <c r="O75" i="25"/>
  <c r="M76" i="25"/>
  <c r="N76" i="25"/>
  <c r="O76" i="25"/>
  <c r="M77" i="25"/>
  <c r="N77" i="25"/>
  <c r="O77" i="25"/>
  <c r="M78" i="25"/>
  <c r="N78" i="25"/>
  <c r="O78" i="25"/>
  <c r="M79" i="25"/>
  <c r="N79" i="25"/>
  <c r="O79" i="25"/>
  <c r="M80" i="25"/>
  <c r="N80" i="25"/>
  <c r="O80" i="25"/>
  <c r="M81" i="25"/>
  <c r="N81" i="25"/>
  <c r="O81" i="25"/>
  <c r="M82" i="25"/>
  <c r="N82" i="25"/>
  <c r="O82" i="25"/>
  <c r="M83" i="25"/>
  <c r="N83" i="25"/>
  <c r="O83" i="25"/>
  <c r="M84" i="25"/>
  <c r="N84" i="25"/>
  <c r="O84" i="25"/>
  <c r="M85" i="25"/>
  <c r="N85" i="25"/>
  <c r="O85" i="25"/>
  <c r="M86" i="25"/>
  <c r="N86" i="25"/>
  <c r="O86" i="25"/>
  <c r="M87" i="25"/>
  <c r="N87" i="25"/>
  <c r="O87" i="25"/>
  <c r="M88" i="25"/>
  <c r="N88" i="25"/>
  <c r="O88" i="25"/>
  <c r="M89" i="25"/>
  <c r="N89" i="25"/>
  <c r="O89" i="25"/>
  <c r="M90" i="25"/>
  <c r="N90" i="25"/>
  <c r="O90" i="25"/>
  <c r="M91" i="25"/>
  <c r="N91" i="25"/>
  <c r="O91" i="25"/>
  <c r="M92" i="25"/>
  <c r="N92" i="25"/>
  <c r="O92" i="25"/>
  <c r="M93" i="25"/>
  <c r="N93" i="25"/>
  <c r="O93" i="25"/>
  <c r="M94" i="25"/>
  <c r="N94" i="25"/>
  <c r="O94" i="25"/>
  <c r="M95" i="25"/>
  <c r="N95" i="25"/>
  <c r="O95" i="25"/>
  <c r="M96" i="25"/>
  <c r="N96" i="25"/>
  <c r="O96" i="25"/>
  <c r="M97" i="25"/>
  <c r="N97" i="25"/>
  <c r="O97" i="25"/>
  <c r="M98" i="25"/>
  <c r="N98" i="25"/>
  <c r="O98" i="25"/>
  <c r="M99" i="25"/>
  <c r="N99" i="25"/>
  <c r="O99" i="25"/>
  <c r="M100" i="25"/>
  <c r="N100" i="25"/>
  <c r="O100" i="25"/>
  <c r="M101" i="25"/>
  <c r="N101" i="25"/>
  <c r="O101" i="25"/>
  <c r="M102" i="25"/>
  <c r="N102" i="25"/>
  <c r="O102" i="25"/>
  <c r="M103" i="25"/>
  <c r="N103" i="25"/>
  <c r="O103" i="25"/>
  <c r="M104" i="25"/>
  <c r="N104" i="25"/>
  <c r="O104" i="25"/>
  <c r="M105" i="25"/>
  <c r="N105" i="25"/>
  <c r="O105" i="25"/>
  <c r="M106" i="25"/>
  <c r="N106" i="25"/>
  <c r="O106" i="25"/>
  <c r="M107" i="25"/>
  <c r="N107" i="25"/>
  <c r="O107" i="25"/>
  <c r="M108" i="25"/>
  <c r="N108" i="25"/>
  <c r="O108" i="25"/>
  <c r="M109" i="25"/>
  <c r="N109" i="25"/>
  <c r="O109" i="25"/>
  <c r="M110" i="25"/>
  <c r="N110" i="25"/>
  <c r="O110" i="25"/>
  <c r="M111" i="25"/>
  <c r="N111" i="25"/>
  <c r="O111" i="25"/>
  <c r="M112" i="25"/>
  <c r="N112" i="25"/>
  <c r="O112" i="25"/>
  <c r="M113" i="25"/>
  <c r="N113" i="25"/>
  <c r="O113" i="25"/>
  <c r="M114" i="25"/>
  <c r="N114" i="25"/>
  <c r="O114" i="25"/>
  <c r="M115" i="25"/>
  <c r="N115" i="25"/>
  <c r="O115" i="25"/>
  <c r="M116" i="25"/>
  <c r="N116" i="25"/>
  <c r="O116" i="25"/>
  <c r="M117" i="25"/>
  <c r="N117" i="25"/>
  <c r="O117" i="25"/>
  <c r="M118" i="25"/>
  <c r="N118" i="25"/>
  <c r="O118" i="25"/>
  <c r="M119" i="25"/>
  <c r="N119" i="25"/>
  <c r="O119" i="25"/>
  <c r="M120" i="25"/>
  <c r="N120" i="25"/>
  <c r="O120" i="25"/>
  <c r="M121" i="25"/>
  <c r="N121" i="25"/>
  <c r="O121" i="25"/>
  <c r="M122" i="25"/>
  <c r="N122" i="25"/>
  <c r="O122" i="25"/>
  <c r="M123" i="25"/>
  <c r="N123" i="25"/>
  <c r="O123" i="25"/>
  <c r="M124" i="25"/>
  <c r="N124" i="25"/>
  <c r="O124" i="25"/>
  <c r="M125" i="25"/>
  <c r="N125" i="25"/>
  <c r="O125" i="25"/>
  <c r="M126" i="25"/>
  <c r="N126" i="25"/>
  <c r="O126" i="25"/>
  <c r="M127" i="25"/>
  <c r="N127" i="25"/>
  <c r="O127" i="25"/>
  <c r="M128" i="25"/>
  <c r="N128" i="25"/>
  <c r="O128" i="25"/>
  <c r="M129" i="25"/>
  <c r="N129" i="25"/>
  <c r="O129" i="25"/>
  <c r="M130" i="25"/>
  <c r="N130" i="25"/>
  <c r="O130" i="25"/>
  <c r="M131" i="25"/>
  <c r="N131" i="25"/>
  <c r="O131" i="25"/>
  <c r="M132" i="25"/>
  <c r="N132" i="25"/>
  <c r="O132" i="25"/>
  <c r="M133" i="25"/>
  <c r="N133" i="25"/>
  <c r="O133" i="25"/>
  <c r="M134" i="25"/>
  <c r="N134" i="25"/>
  <c r="O134" i="25"/>
  <c r="M135" i="25"/>
  <c r="N135" i="25"/>
  <c r="O135" i="25"/>
  <c r="M136" i="25"/>
  <c r="N136" i="25"/>
  <c r="O136" i="25"/>
  <c r="M137" i="25"/>
  <c r="N137" i="25"/>
  <c r="O137" i="25"/>
  <c r="M138" i="25"/>
  <c r="N138" i="25"/>
  <c r="O138" i="25"/>
  <c r="M139" i="25"/>
  <c r="N139" i="25"/>
  <c r="O139" i="25"/>
  <c r="M140" i="25"/>
  <c r="N140" i="25"/>
  <c r="O140" i="25"/>
  <c r="M141" i="25"/>
  <c r="N141" i="25"/>
  <c r="O141" i="25"/>
  <c r="M142" i="25"/>
  <c r="N142" i="25"/>
  <c r="O142" i="25"/>
  <c r="M143" i="25"/>
  <c r="N143" i="25"/>
  <c r="O143" i="25"/>
  <c r="M144" i="25"/>
  <c r="N144" i="25"/>
  <c r="O144" i="25"/>
  <c r="M145" i="25"/>
  <c r="N145" i="25"/>
  <c r="O145" i="25"/>
  <c r="M146" i="25"/>
  <c r="N146" i="25"/>
  <c r="O146" i="25"/>
  <c r="M147" i="25"/>
  <c r="N147" i="25"/>
  <c r="O147" i="25"/>
  <c r="M148" i="25"/>
  <c r="N148" i="25"/>
  <c r="O148" i="25"/>
  <c r="M149" i="25"/>
  <c r="N149" i="25"/>
  <c r="O149" i="25"/>
  <c r="M150" i="25"/>
  <c r="N150" i="25"/>
  <c r="O150" i="25"/>
  <c r="M151" i="25"/>
  <c r="N151" i="25"/>
  <c r="O151" i="25"/>
  <c r="M152" i="25"/>
  <c r="N152" i="25"/>
  <c r="O152" i="25"/>
  <c r="M153" i="25"/>
  <c r="N153" i="25"/>
  <c r="O153" i="25"/>
  <c r="M154" i="25"/>
  <c r="N154" i="25"/>
  <c r="O154" i="25"/>
  <c r="M155" i="25"/>
  <c r="N155" i="25"/>
  <c r="O155" i="25"/>
  <c r="M156" i="25"/>
  <c r="N156" i="25"/>
  <c r="O156" i="25"/>
  <c r="M157" i="25"/>
  <c r="N157" i="25"/>
  <c r="O157" i="25"/>
  <c r="M158" i="25"/>
  <c r="N158" i="25"/>
  <c r="O158" i="25"/>
  <c r="M159" i="25"/>
  <c r="N159" i="25"/>
  <c r="O159" i="25"/>
  <c r="M160" i="25"/>
  <c r="N160" i="25"/>
  <c r="O160" i="25"/>
  <c r="M161" i="25"/>
  <c r="N161" i="25"/>
  <c r="O161" i="25"/>
  <c r="M162" i="25"/>
  <c r="N162" i="25"/>
  <c r="O162" i="25"/>
  <c r="M163" i="25"/>
  <c r="N163" i="25"/>
  <c r="O163" i="25"/>
  <c r="M164" i="25"/>
  <c r="N164" i="25"/>
  <c r="O164" i="25"/>
  <c r="M165" i="25"/>
  <c r="N165" i="25"/>
  <c r="O165" i="25"/>
  <c r="M166" i="25"/>
  <c r="N166" i="25"/>
  <c r="O166" i="25"/>
  <c r="M167" i="25"/>
  <c r="N167" i="25"/>
  <c r="O167" i="25"/>
  <c r="M168" i="25"/>
  <c r="N168" i="25"/>
  <c r="O168" i="25"/>
  <c r="M169" i="25"/>
  <c r="N169" i="25"/>
  <c r="O169" i="25"/>
  <c r="M170" i="25"/>
  <c r="N170" i="25"/>
  <c r="O170" i="25"/>
  <c r="M171" i="25"/>
  <c r="N171" i="25"/>
  <c r="O171" i="25"/>
  <c r="M172" i="25"/>
  <c r="N172" i="25"/>
  <c r="O172" i="25"/>
  <c r="M173" i="25"/>
  <c r="N173" i="25"/>
  <c r="O173" i="25"/>
  <c r="M174" i="25"/>
  <c r="N174" i="25"/>
  <c r="O174" i="25"/>
  <c r="M175" i="25"/>
  <c r="N175" i="25"/>
  <c r="O175" i="25"/>
  <c r="M176" i="25"/>
  <c r="N176" i="25"/>
  <c r="O176" i="25"/>
  <c r="M177" i="25"/>
  <c r="N177" i="25"/>
  <c r="O177" i="25"/>
  <c r="M178" i="25"/>
  <c r="N178" i="25"/>
  <c r="O178" i="25"/>
  <c r="M179" i="25"/>
  <c r="N179" i="25"/>
  <c r="O179" i="25"/>
  <c r="M180" i="25"/>
  <c r="N180" i="25"/>
  <c r="O180" i="25"/>
  <c r="M181" i="25"/>
  <c r="N181" i="25"/>
  <c r="O181" i="25"/>
  <c r="M182" i="25"/>
  <c r="N182" i="25"/>
  <c r="O182" i="25"/>
  <c r="M183" i="25"/>
  <c r="N183" i="25"/>
  <c r="O183" i="25"/>
  <c r="M184" i="25"/>
  <c r="N184" i="25"/>
  <c r="O184" i="25"/>
  <c r="M185" i="25"/>
  <c r="N185" i="25"/>
  <c r="O185" i="25"/>
  <c r="M186" i="25"/>
  <c r="N186" i="25"/>
  <c r="O186" i="25"/>
  <c r="M187" i="25"/>
  <c r="N187" i="25"/>
  <c r="O187" i="25"/>
  <c r="M188" i="25"/>
  <c r="N188" i="25"/>
  <c r="O188" i="25"/>
  <c r="M189" i="25"/>
  <c r="N189" i="25"/>
  <c r="O189" i="25"/>
  <c r="M190" i="25"/>
  <c r="N190" i="25"/>
  <c r="O190" i="25"/>
  <c r="M191" i="25"/>
  <c r="N191" i="25"/>
  <c r="O191" i="25"/>
  <c r="M192" i="25"/>
  <c r="N192" i="25"/>
  <c r="O192" i="25"/>
  <c r="M193" i="25"/>
  <c r="N193" i="25"/>
  <c r="O193" i="25"/>
  <c r="M194" i="25"/>
  <c r="N194" i="25"/>
  <c r="O194" i="25"/>
  <c r="M195" i="25"/>
  <c r="N195" i="25"/>
  <c r="O195" i="25"/>
  <c r="M196" i="25"/>
  <c r="N196" i="25"/>
  <c r="O196" i="25"/>
  <c r="M197" i="25"/>
  <c r="N197" i="25"/>
  <c r="O197" i="25"/>
  <c r="M198" i="25"/>
  <c r="N198" i="25"/>
  <c r="O198" i="25"/>
  <c r="M199" i="25"/>
  <c r="N199" i="25"/>
  <c r="O199" i="25"/>
  <c r="M200" i="25"/>
  <c r="N200" i="25"/>
  <c r="O200" i="25"/>
  <c r="M201" i="25"/>
  <c r="N201" i="25"/>
  <c r="O201" i="25"/>
  <c r="M202" i="25"/>
  <c r="N202" i="25"/>
  <c r="O202" i="25"/>
  <c r="M203" i="25"/>
  <c r="N203" i="25"/>
  <c r="O203" i="25"/>
  <c r="M204" i="25"/>
  <c r="N204" i="25"/>
  <c r="O204" i="25"/>
  <c r="M205" i="25"/>
  <c r="N205" i="25"/>
  <c r="O205" i="25"/>
  <c r="M206" i="25"/>
  <c r="N206" i="25"/>
  <c r="O206" i="25"/>
  <c r="M207" i="25"/>
  <c r="N207" i="25"/>
  <c r="O207" i="25"/>
  <c r="M208" i="25"/>
  <c r="N208" i="25"/>
  <c r="O208" i="25"/>
  <c r="M209" i="25"/>
  <c r="N209" i="25"/>
  <c r="O209" i="25"/>
  <c r="M210" i="25"/>
  <c r="N210" i="25"/>
  <c r="O210" i="25"/>
  <c r="M211" i="25"/>
  <c r="N211" i="25"/>
  <c r="O211" i="25"/>
  <c r="M212" i="25"/>
  <c r="N212" i="25"/>
  <c r="O212" i="25"/>
  <c r="M213" i="25"/>
  <c r="N213" i="25"/>
  <c r="O213" i="25"/>
  <c r="M214" i="25"/>
  <c r="N214" i="25"/>
  <c r="O214" i="25"/>
  <c r="M215" i="25"/>
  <c r="N215" i="25"/>
  <c r="O215" i="25"/>
  <c r="M216" i="25"/>
  <c r="N216" i="25"/>
  <c r="O216" i="25"/>
  <c r="M217" i="25"/>
  <c r="N217" i="25"/>
  <c r="O217" i="25"/>
  <c r="M218" i="25"/>
  <c r="N218" i="25"/>
  <c r="O218" i="25"/>
  <c r="M219" i="25"/>
  <c r="N219" i="25"/>
  <c r="O219" i="25"/>
  <c r="M220" i="25"/>
  <c r="N220" i="25"/>
  <c r="O220" i="25"/>
  <c r="M221" i="25"/>
  <c r="N221" i="25"/>
  <c r="O221" i="25"/>
  <c r="M222" i="25"/>
  <c r="N222" i="25"/>
  <c r="O222" i="25"/>
  <c r="M223" i="25"/>
  <c r="N223" i="25"/>
  <c r="O223" i="25"/>
  <c r="M224" i="25"/>
  <c r="N224" i="25"/>
  <c r="O224" i="25"/>
  <c r="M225" i="25"/>
  <c r="N225" i="25"/>
  <c r="O225" i="25"/>
  <c r="M226" i="25"/>
  <c r="N226" i="25"/>
  <c r="O226" i="25"/>
  <c r="M227" i="25"/>
  <c r="N227" i="25"/>
  <c r="O227" i="25"/>
  <c r="M228" i="25"/>
  <c r="N228" i="25"/>
  <c r="O228" i="25"/>
  <c r="M229" i="25"/>
  <c r="N229" i="25"/>
  <c r="O229" i="25"/>
  <c r="M230" i="25"/>
  <c r="N230" i="25"/>
  <c r="O230" i="25"/>
  <c r="M231" i="25"/>
  <c r="N231" i="25"/>
  <c r="O231" i="25"/>
  <c r="M232" i="25"/>
  <c r="N232" i="25"/>
  <c r="O232" i="25"/>
  <c r="M233" i="25"/>
  <c r="N233" i="25"/>
  <c r="O233" i="25"/>
  <c r="M234" i="25"/>
  <c r="N234" i="25"/>
  <c r="O234" i="25"/>
  <c r="M235" i="25"/>
  <c r="N235" i="25"/>
  <c r="O235" i="25"/>
  <c r="M236" i="25"/>
  <c r="N236" i="25"/>
  <c r="O236" i="25"/>
  <c r="M237" i="25"/>
  <c r="N237" i="25"/>
  <c r="O237" i="25"/>
  <c r="M238" i="25"/>
  <c r="N238" i="25"/>
  <c r="O238" i="25"/>
  <c r="M239" i="25"/>
  <c r="N239" i="25"/>
  <c r="O239" i="25"/>
  <c r="M240" i="25"/>
  <c r="N240" i="25"/>
  <c r="O240" i="25"/>
  <c r="M241" i="25"/>
  <c r="N241" i="25"/>
  <c r="O241" i="25"/>
  <c r="M242" i="25"/>
  <c r="N242" i="25"/>
  <c r="O242" i="25"/>
  <c r="M243" i="25"/>
  <c r="N243" i="25"/>
  <c r="O243" i="25"/>
  <c r="M244" i="25"/>
  <c r="N244" i="25"/>
  <c r="O244" i="25"/>
  <c r="M245" i="25"/>
  <c r="N245" i="25"/>
  <c r="O245" i="25"/>
  <c r="M246" i="25"/>
  <c r="N246" i="25"/>
  <c r="O246" i="25"/>
  <c r="M247" i="25"/>
  <c r="N247" i="25"/>
  <c r="O247" i="25"/>
  <c r="M248" i="25"/>
  <c r="N248" i="25"/>
  <c r="O248" i="25"/>
  <c r="M249" i="25"/>
  <c r="N249" i="25"/>
  <c r="O249" i="25"/>
  <c r="M250" i="25"/>
  <c r="N250" i="25"/>
  <c r="O250" i="25"/>
  <c r="M251" i="25"/>
  <c r="N251" i="25"/>
  <c r="O251" i="25"/>
  <c r="M252" i="25"/>
  <c r="N252" i="25"/>
  <c r="O252" i="25"/>
  <c r="M253" i="25"/>
  <c r="N253" i="25"/>
  <c r="O253" i="25"/>
  <c r="M254" i="25"/>
  <c r="N254" i="25"/>
  <c r="O254" i="25"/>
  <c r="M255" i="25"/>
  <c r="N255" i="25"/>
  <c r="O255" i="25"/>
  <c r="M256" i="25"/>
  <c r="N256" i="25"/>
  <c r="O256" i="25"/>
  <c r="M257" i="25"/>
  <c r="N257" i="25"/>
  <c r="O257" i="25"/>
  <c r="M258" i="25"/>
  <c r="N258" i="25"/>
  <c r="O258" i="25"/>
  <c r="M259" i="25"/>
  <c r="N259" i="25"/>
  <c r="O259" i="25"/>
  <c r="M260" i="25"/>
  <c r="N260" i="25"/>
  <c r="O260" i="25"/>
  <c r="M261" i="25"/>
  <c r="N261" i="25"/>
  <c r="O261" i="25"/>
  <c r="M262" i="25"/>
  <c r="N262" i="25"/>
  <c r="O262" i="25"/>
  <c r="M263" i="25"/>
  <c r="N263" i="25"/>
  <c r="O263" i="25"/>
  <c r="M264" i="25"/>
  <c r="N264" i="25"/>
  <c r="O264" i="25"/>
  <c r="M265" i="25"/>
  <c r="N265" i="25"/>
  <c r="O265" i="25"/>
  <c r="M266" i="25"/>
  <c r="N266" i="25"/>
  <c r="O266" i="25"/>
  <c r="M267" i="25"/>
  <c r="N267" i="25"/>
  <c r="O267" i="25"/>
  <c r="M268" i="25"/>
  <c r="N268" i="25"/>
  <c r="O268" i="25"/>
  <c r="M269" i="25"/>
  <c r="N269" i="25"/>
  <c r="O269" i="25"/>
  <c r="M270" i="25"/>
  <c r="N270" i="25"/>
  <c r="O270" i="25"/>
  <c r="M271" i="25"/>
  <c r="N271" i="25"/>
  <c r="O271" i="25"/>
  <c r="M272" i="25"/>
  <c r="N272" i="25"/>
  <c r="O272" i="25"/>
  <c r="M273" i="25"/>
  <c r="N273" i="25"/>
  <c r="O273" i="25"/>
  <c r="M274" i="25"/>
  <c r="N274" i="25"/>
  <c r="O274" i="25"/>
  <c r="M275" i="25"/>
  <c r="N275" i="25"/>
  <c r="O275" i="25"/>
  <c r="M276" i="25"/>
  <c r="N276" i="25"/>
  <c r="O276" i="25"/>
  <c r="M277" i="25"/>
  <c r="N277" i="25"/>
  <c r="O277" i="25"/>
  <c r="M278" i="25"/>
  <c r="N278" i="25"/>
  <c r="O278" i="25"/>
  <c r="M279" i="25"/>
  <c r="N279" i="25"/>
  <c r="O279" i="25"/>
  <c r="M280" i="25"/>
  <c r="N280" i="25"/>
  <c r="O280" i="25"/>
  <c r="M281" i="25"/>
  <c r="N281" i="25"/>
  <c r="O281" i="25"/>
  <c r="M282" i="25"/>
  <c r="N282" i="25"/>
  <c r="O282" i="25"/>
  <c r="M283" i="25"/>
  <c r="N283" i="25"/>
  <c r="O283" i="25"/>
  <c r="M284" i="25"/>
  <c r="N284" i="25"/>
  <c r="O284" i="25"/>
  <c r="M285" i="25"/>
  <c r="N285" i="25"/>
  <c r="O285" i="25"/>
  <c r="M286" i="25"/>
  <c r="N286" i="25"/>
  <c r="O286" i="25"/>
  <c r="M287" i="25"/>
  <c r="N287" i="25"/>
  <c r="O287" i="25"/>
  <c r="M288" i="25"/>
  <c r="N288" i="25"/>
  <c r="O288" i="25"/>
  <c r="M289" i="25"/>
  <c r="N289" i="25"/>
  <c r="O289" i="25"/>
  <c r="M290" i="25"/>
  <c r="N290" i="25"/>
  <c r="O290" i="25"/>
  <c r="M291" i="25"/>
  <c r="N291" i="25"/>
  <c r="O291" i="25"/>
  <c r="M292" i="25"/>
  <c r="N292" i="25"/>
  <c r="O292" i="25"/>
  <c r="M293" i="25"/>
  <c r="N293" i="25"/>
  <c r="O293" i="25"/>
  <c r="M294" i="25"/>
  <c r="N294" i="25"/>
  <c r="O294" i="25"/>
  <c r="M295" i="25"/>
  <c r="N295" i="25"/>
  <c r="O295" i="25"/>
  <c r="M296" i="25"/>
  <c r="N296" i="25"/>
  <c r="O296" i="25"/>
  <c r="M297" i="25"/>
  <c r="N297" i="25"/>
  <c r="O297" i="25"/>
  <c r="M298" i="25"/>
  <c r="N298" i="25"/>
  <c r="O298" i="25"/>
  <c r="M299" i="25"/>
  <c r="N299" i="25"/>
  <c r="O299" i="25"/>
  <c r="M300" i="25"/>
  <c r="N300" i="25"/>
  <c r="O300" i="25"/>
  <c r="M301" i="25"/>
  <c r="N301" i="25"/>
  <c r="O301" i="25"/>
  <c r="M302" i="25"/>
  <c r="N302" i="25"/>
  <c r="O302" i="25"/>
  <c r="M303" i="25"/>
  <c r="N303" i="25"/>
  <c r="O303" i="25"/>
  <c r="M304" i="25"/>
  <c r="N304" i="25"/>
  <c r="O304" i="25"/>
  <c r="M305" i="25"/>
  <c r="N305" i="25"/>
  <c r="O305" i="25"/>
  <c r="M306" i="25"/>
  <c r="N306" i="25"/>
  <c r="O306" i="25"/>
  <c r="M307" i="25"/>
  <c r="N307" i="25"/>
  <c r="O307" i="25"/>
  <c r="M308" i="25"/>
  <c r="N308" i="25"/>
  <c r="O308" i="25"/>
  <c r="M309" i="25"/>
  <c r="N309" i="25"/>
  <c r="O309" i="25"/>
  <c r="M310" i="25"/>
  <c r="N310" i="25"/>
  <c r="O310" i="25"/>
  <c r="M311" i="25"/>
  <c r="N311" i="25"/>
  <c r="O311" i="25"/>
  <c r="M312" i="25"/>
  <c r="N312" i="25"/>
  <c r="O312" i="25"/>
  <c r="M313" i="25"/>
  <c r="N313" i="25"/>
  <c r="O313" i="25"/>
  <c r="M314" i="25"/>
  <c r="N314" i="25"/>
  <c r="O314" i="25"/>
  <c r="M315" i="25"/>
  <c r="N315" i="25"/>
  <c r="O315" i="25"/>
  <c r="M316" i="25"/>
  <c r="N316" i="25"/>
  <c r="O316" i="25"/>
  <c r="M317" i="25"/>
  <c r="N317" i="25"/>
  <c r="O317" i="25"/>
  <c r="M318" i="25"/>
  <c r="N318" i="25"/>
  <c r="O318" i="25"/>
  <c r="M319" i="25"/>
  <c r="N319" i="25"/>
  <c r="O319" i="25"/>
  <c r="M320" i="25"/>
  <c r="N320" i="25"/>
  <c r="O320" i="25"/>
  <c r="M321" i="25"/>
  <c r="N321" i="25"/>
  <c r="O321" i="25"/>
  <c r="M322" i="25"/>
  <c r="N322" i="25"/>
  <c r="O322" i="25"/>
  <c r="M323" i="25"/>
  <c r="N323" i="25"/>
  <c r="O323" i="25"/>
  <c r="M324" i="25"/>
  <c r="N324" i="25"/>
  <c r="O324" i="25"/>
  <c r="M325" i="25"/>
  <c r="N325" i="25"/>
  <c r="O325" i="25"/>
  <c r="M326" i="25"/>
  <c r="N326" i="25"/>
  <c r="O326" i="25"/>
  <c r="M327" i="25"/>
  <c r="N327" i="25"/>
  <c r="O327" i="25"/>
  <c r="M328" i="25"/>
  <c r="N328" i="25"/>
  <c r="O328" i="25"/>
  <c r="M329" i="25"/>
  <c r="N329" i="25"/>
  <c r="O329" i="25"/>
  <c r="M330" i="25"/>
  <c r="N330" i="25"/>
  <c r="O330" i="25"/>
  <c r="M331" i="25"/>
  <c r="N331" i="25"/>
  <c r="O331" i="25"/>
  <c r="M332" i="25"/>
  <c r="N332" i="25"/>
  <c r="O332" i="25"/>
  <c r="M333" i="25"/>
  <c r="N333" i="25"/>
  <c r="O333" i="25"/>
  <c r="M334" i="25"/>
  <c r="N334" i="25"/>
  <c r="O334" i="25"/>
  <c r="M335" i="25"/>
  <c r="N335" i="25"/>
  <c r="O335" i="25"/>
  <c r="M336" i="25"/>
  <c r="N336" i="25"/>
  <c r="O336" i="25"/>
  <c r="M337" i="25"/>
  <c r="N337" i="25"/>
  <c r="O337" i="25"/>
  <c r="M338" i="25"/>
  <c r="N338" i="25"/>
  <c r="O338" i="25"/>
  <c r="M339" i="25"/>
  <c r="N339" i="25"/>
  <c r="O339" i="25"/>
  <c r="M340" i="25"/>
  <c r="N340" i="25"/>
  <c r="O340" i="25"/>
  <c r="M341" i="25"/>
  <c r="N341" i="25"/>
  <c r="O341" i="25"/>
  <c r="M342" i="25"/>
  <c r="N342" i="25"/>
  <c r="O342" i="25"/>
  <c r="M343" i="25"/>
  <c r="N343" i="25"/>
  <c r="O343" i="25"/>
  <c r="M344" i="25"/>
  <c r="N344" i="25"/>
  <c r="O344" i="25"/>
  <c r="M345" i="25"/>
  <c r="N345" i="25"/>
  <c r="O345" i="25"/>
  <c r="M346" i="25"/>
  <c r="N346" i="25"/>
  <c r="O346" i="25"/>
  <c r="M347" i="25"/>
  <c r="N347" i="25"/>
  <c r="O347" i="25"/>
  <c r="M348" i="25"/>
  <c r="N348" i="25"/>
  <c r="O348" i="25"/>
  <c r="M349" i="25"/>
  <c r="N349" i="25"/>
  <c r="O349" i="25"/>
  <c r="M350" i="25"/>
  <c r="N350" i="25"/>
  <c r="O350" i="25"/>
  <c r="M351" i="25"/>
  <c r="N351" i="25"/>
  <c r="O351" i="25"/>
  <c r="M352" i="25"/>
  <c r="N352" i="25"/>
  <c r="O352" i="25"/>
  <c r="M353" i="25"/>
  <c r="N353" i="25"/>
  <c r="O353" i="25"/>
  <c r="M354" i="25"/>
  <c r="N354" i="25"/>
  <c r="O354" i="25"/>
  <c r="M355" i="25"/>
  <c r="N355" i="25"/>
  <c r="O355" i="25"/>
  <c r="M356" i="25"/>
  <c r="N356" i="25"/>
  <c r="O356" i="25"/>
  <c r="M357" i="25"/>
  <c r="N357" i="25"/>
  <c r="O357" i="25"/>
  <c r="M358" i="25"/>
  <c r="N358" i="25"/>
  <c r="O358" i="25"/>
  <c r="M359" i="25"/>
  <c r="N359" i="25"/>
  <c r="O359" i="25"/>
  <c r="M360" i="25"/>
  <c r="N360" i="25"/>
  <c r="O360" i="25"/>
  <c r="M361" i="25"/>
  <c r="N361" i="25"/>
  <c r="O361" i="25"/>
  <c r="M362" i="25"/>
  <c r="N362" i="25"/>
  <c r="O362" i="25"/>
  <c r="M363" i="25"/>
  <c r="N363" i="25"/>
  <c r="O363" i="25"/>
  <c r="M364" i="25"/>
  <c r="N364" i="25"/>
  <c r="O364" i="25"/>
  <c r="M365" i="25"/>
  <c r="N365" i="25"/>
  <c r="O365" i="25"/>
  <c r="M366" i="25"/>
  <c r="N366" i="25"/>
  <c r="O366" i="25"/>
  <c r="M367" i="25"/>
  <c r="N367" i="25"/>
  <c r="O367" i="25"/>
  <c r="M368" i="25"/>
  <c r="N368" i="25"/>
  <c r="O368" i="25"/>
  <c r="M369" i="25"/>
  <c r="N369" i="25"/>
  <c r="O369" i="25"/>
  <c r="M370" i="25"/>
  <c r="N370" i="25"/>
  <c r="O370" i="25"/>
  <c r="M371" i="25"/>
  <c r="N371" i="25"/>
  <c r="O371" i="25"/>
  <c r="M372" i="25"/>
  <c r="N372" i="25"/>
  <c r="O372" i="25"/>
  <c r="M373" i="25"/>
  <c r="N373" i="25"/>
  <c r="O373" i="25"/>
  <c r="M374" i="25"/>
  <c r="N374" i="25"/>
  <c r="O374" i="25"/>
  <c r="M375" i="25"/>
  <c r="N375" i="25"/>
  <c r="O375" i="25"/>
  <c r="M376" i="25"/>
  <c r="N376" i="25"/>
  <c r="O376" i="25"/>
  <c r="M377" i="25"/>
  <c r="N377" i="25"/>
  <c r="O377" i="25"/>
  <c r="M378" i="25"/>
  <c r="N378" i="25"/>
  <c r="O378" i="25"/>
  <c r="M379" i="25"/>
  <c r="N379" i="25"/>
  <c r="O379" i="25"/>
  <c r="M380" i="25"/>
  <c r="N380" i="25"/>
  <c r="O380" i="25"/>
  <c r="M381" i="25"/>
  <c r="N381" i="25"/>
  <c r="O381" i="25"/>
  <c r="M382" i="25"/>
  <c r="N382" i="25"/>
  <c r="O382" i="25"/>
  <c r="M383" i="25"/>
  <c r="N383" i="25"/>
  <c r="O383" i="25"/>
  <c r="M384" i="25"/>
  <c r="N384" i="25"/>
  <c r="O384" i="25"/>
  <c r="M385" i="25"/>
  <c r="N385" i="25"/>
  <c r="O385" i="25"/>
  <c r="M386" i="25"/>
  <c r="N386" i="25"/>
  <c r="O386" i="25"/>
  <c r="M387" i="25"/>
  <c r="N387" i="25"/>
  <c r="O387" i="25"/>
  <c r="M388" i="25"/>
  <c r="N388" i="25"/>
  <c r="O388" i="25"/>
  <c r="M389" i="25"/>
  <c r="N389" i="25"/>
  <c r="O389" i="25"/>
  <c r="M390" i="25"/>
  <c r="N390" i="25"/>
  <c r="O390" i="25"/>
  <c r="M391" i="25"/>
  <c r="N391" i="25"/>
  <c r="O391" i="25"/>
  <c r="M392" i="25"/>
  <c r="N392" i="25"/>
  <c r="O392" i="25"/>
  <c r="M393" i="25"/>
  <c r="N393" i="25"/>
  <c r="O393" i="25"/>
  <c r="M394" i="25"/>
  <c r="N394" i="25"/>
  <c r="O394" i="25"/>
  <c r="M395" i="25"/>
  <c r="N395" i="25"/>
  <c r="O395" i="25"/>
  <c r="M396" i="25"/>
  <c r="N396" i="25"/>
  <c r="O396" i="25"/>
  <c r="M397" i="25"/>
  <c r="N397" i="25"/>
  <c r="O397" i="25"/>
  <c r="M398" i="25"/>
  <c r="N398" i="25"/>
  <c r="O398" i="25"/>
  <c r="M399" i="25"/>
  <c r="N399" i="25"/>
  <c r="O399" i="25"/>
  <c r="M400" i="25"/>
  <c r="N400" i="25"/>
  <c r="O400" i="25"/>
  <c r="M401" i="25"/>
  <c r="N401" i="25"/>
  <c r="O401" i="25"/>
  <c r="M402" i="25"/>
  <c r="N402" i="25"/>
  <c r="O402" i="25"/>
  <c r="M403" i="25"/>
  <c r="N403" i="25"/>
  <c r="O403" i="25"/>
  <c r="M404" i="25"/>
  <c r="N404" i="25"/>
  <c r="O404" i="25"/>
  <c r="M405" i="25"/>
  <c r="N405" i="25"/>
  <c r="O405" i="25"/>
  <c r="M406" i="25"/>
  <c r="N406" i="25"/>
  <c r="O406" i="25"/>
  <c r="M407" i="25"/>
  <c r="N407" i="25"/>
  <c r="O407" i="25"/>
  <c r="M408" i="25"/>
  <c r="N408" i="25"/>
  <c r="O408" i="25"/>
  <c r="M409" i="25"/>
  <c r="N409" i="25"/>
  <c r="O409" i="25"/>
  <c r="M410" i="25"/>
  <c r="N410" i="25"/>
  <c r="O410" i="25"/>
  <c r="M411" i="25"/>
  <c r="N411" i="25"/>
  <c r="O411" i="25"/>
  <c r="M412" i="25"/>
  <c r="N412" i="25"/>
  <c r="O412" i="25"/>
  <c r="M413" i="25"/>
  <c r="N413" i="25"/>
  <c r="O413" i="25"/>
  <c r="M414" i="25"/>
  <c r="N414" i="25"/>
  <c r="O414" i="25"/>
  <c r="M415" i="25"/>
  <c r="N415" i="25"/>
  <c r="O415" i="25"/>
  <c r="M416" i="25"/>
  <c r="N416" i="25"/>
  <c r="O416" i="25"/>
  <c r="M417" i="25"/>
  <c r="N417" i="25"/>
  <c r="O417" i="25"/>
  <c r="M418" i="25"/>
  <c r="N418" i="25"/>
  <c r="O418" i="25"/>
  <c r="M419" i="25"/>
  <c r="N419" i="25"/>
  <c r="O419" i="25"/>
  <c r="M420" i="25"/>
  <c r="N420" i="25"/>
  <c r="O420" i="25"/>
  <c r="M7" i="8"/>
  <c r="N7" i="8"/>
  <c r="O7" i="8"/>
  <c r="M8" i="8"/>
  <c r="N8" i="8"/>
  <c r="O8" i="8"/>
  <c r="M9" i="8"/>
  <c r="N9" i="8"/>
  <c r="O9" i="8"/>
  <c r="M10" i="8"/>
  <c r="N10" i="8"/>
  <c r="O10" i="8"/>
  <c r="M11" i="8"/>
  <c r="N11" i="8"/>
  <c r="O11" i="8"/>
  <c r="M12" i="8"/>
  <c r="N12" i="8"/>
  <c r="O12" i="8"/>
  <c r="M13" i="8"/>
  <c r="N13" i="8"/>
  <c r="O13" i="8"/>
  <c r="M14" i="8"/>
  <c r="N14" i="8"/>
  <c r="O14" i="8"/>
  <c r="M15" i="8"/>
  <c r="N15" i="8"/>
  <c r="O15" i="8"/>
  <c r="M16" i="8"/>
  <c r="N16" i="8"/>
  <c r="O16" i="8"/>
  <c r="M17" i="8"/>
  <c r="N17" i="8"/>
  <c r="O17" i="8"/>
  <c r="M18" i="8"/>
  <c r="N18" i="8"/>
  <c r="O18" i="8"/>
  <c r="M19" i="8"/>
  <c r="N19" i="8"/>
  <c r="O19" i="8"/>
  <c r="M20" i="8"/>
  <c r="N20" i="8"/>
  <c r="O20" i="8"/>
  <c r="M21" i="8"/>
  <c r="N21" i="8"/>
  <c r="O21" i="8"/>
  <c r="M22" i="8"/>
  <c r="N22" i="8"/>
  <c r="O22" i="8"/>
  <c r="M23" i="8"/>
  <c r="N23" i="8"/>
  <c r="O23" i="8"/>
  <c r="M24" i="8"/>
  <c r="N24" i="8"/>
  <c r="O24" i="8"/>
  <c r="M25" i="8"/>
  <c r="N25" i="8"/>
  <c r="O25" i="8"/>
  <c r="M26" i="8"/>
  <c r="N26" i="8"/>
  <c r="O26" i="8"/>
  <c r="M27" i="8"/>
  <c r="N27" i="8"/>
  <c r="O27" i="8"/>
  <c r="M28" i="8"/>
  <c r="N28" i="8"/>
  <c r="O28" i="8"/>
  <c r="M29" i="8"/>
  <c r="N29" i="8"/>
  <c r="O29" i="8"/>
  <c r="M30" i="8"/>
  <c r="N30" i="8"/>
  <c r="O30" i="8"/>
  <c r="M31" i="8"/>
  <c r="N31" i="8"/>
  <c r="O31" i="8"/>
  <c r="M32" i="8"/>
  <c r="N32" i="8"/>
  <c r="O32" i="8"/>
  <c r="M33" i="8"/>
  <c r="N33" i="8"/>
  <c r="O33" i="8"/>
  <c r="M34" i="8"/>
  <c r="N34" i="8"/>
  <c r="O34" i="8"/>
  <c r="M35" i="8"/>
  <c r="N35" i="8"/>
  <c r="O35" i="8"/>
  <c r="M36" i="8"/>
  <c r="N36" i="8"/>
  <c r="O36" i="8"/>
  <c r="M37" i="8"/>
  <c r="N37" i="8"/>
  <c r="O37" i="8"/>
  <c r="M38" i="8"/>
  <c r="N38" i="8"/>
  <c r="O38" i="8"/>
  <c r="M39" i="8"/>
  <c r="N39" i="8"/>
  <c r="O39" i="8"/>
  <c r="M40" i="8"/>
  <c r="N40" i="8"/>
  <c r="O40" i="8"/>
  <c r="M41" i="8"/>
  <c r="N41" i="8"/>
  <c r="O41" i="8"/>
  <c r="M42" i="8"/>
  <c r="N42" i="8"/>
  <c r="O42" i="8"/>
  <c r="M43" i="8"/>
  <c r="N43" i="8"/>
  <c r="O43" i="8"/>
  <c r="M44" i="8"/>
  <c r="N44" i="8"/>
  <c r="O44" i="8"/>
  <c r="M45" i="8"/>
  <c r="N45" i="8"/>
  <c r="O45" i="8"/>
  <c r="M46" i="8"/>
  <c r="N46" i="8"/>
  <c r="O46" i="8"/>
  <c r="M47" i="8"/>
  <c r="N47" i="8"/>
  <c r="O47" i="8"/>
  <c r="M48" i="8"/>
  <c r="N48" i="8"/>
  <c r="O48" i="8"/>
  <c r="M49" i="8"/>
  <c r="N49" i="8"/>
  <c r="O49" i="8"/>
  <c r="M50" i="8"/>
  <c r="N50" i="8"/>
  <c r="O50" i="8"/>
  <c r="M51" i="8"/>
  <c r="N51" i="8"/>
  <c r="O51" i="8"/>
  <c r="M52" i="8"/>
  <c r="N52" i="8"/>
  <c r="O52" i="8"/>
  <c r="M53" i="8"/>
  <c r="N53" i="8"/>
  <c r="O53" i="8"/>
  <c r="M54" i="8"/>
  <c r="N54" i="8"/>
  <c r="O54" i="8"/>
  <c r="M55" i="8"/>
  <c r="N55" i="8"/>
  <c r="O55" i="8"/>
  <c r="M56" i="8"/>
  <c r="N56" i="8"/>
  <c r="O56" i="8"/>
  <c r="M57" i="8"/>
  <c r="N57" i="8"/>
  <c r="O57" i="8"/>
  <c r="M58" i="8"/>
  <c r="N58" i="8"/>
  <c r="O58" i="8"/>
  <c r="M59" i="8"/>
  <c r="N59" i="8"/>
  <c r="O59" i="8"/>
  <c r="M60" i="8"/>
  <c r="N60" i="8"/>
  <c r="O60" i="8"/>
  <c r="M61" i="8"/>
  <c r="N61" i="8"/>
  <c r="O61" i="8"/>
  <c r="M62" i="8"/>
  <c r="N62" i="8"/>
  <c r="O62" i="8"/>
  <c r="M63" i="8"/>
  <c r="N63" i="8"/>
  <c r="O63" i="8"/>
  <c r="M64" i="8"/>
  <c r="N64" i="8"/>
  <c r="O64" i="8"/>
  <c r="M65" i="8"/>
  <c r="N65" i="8"/>
  <c r="O65" i="8"/>
  <c r="M66" i="8"/>
  <c r="N66" i="8"/>
  <c r="O66" i="8"/>
  <c r="M67" i="8"/>
  <c r="N67" i="8"/>
  <c r="O67" i="8"/>
  <c r="M68" i="8"/>
  <c r="N68" i="8"/>
  <c r="O68" i="8"/>
  <c r="M69" i="8"/>
  <c r="N69" i="8"/>
  <c r="O69" i="8"/>
  <c r="M70" i="8"/>
  <c r="N70" i="8"/>
  <c r="O70" i="8"/>
  <c r="M71" i="8"/>
  <c r="N71" i="8"/>
  <c r="O71" i="8"/>
  <c r="M72" i="8"/>
  <c r="N72" i="8"/>
  <c r="O72" i="8"/>
  <c r="M73" i="8"/>
  <c r="N73" i="8"/>
  <c r="O73" i="8"/>
  <c r="M74" i="8"/>
  <c r="N74" i="8"/>
  <c r="O74" i="8"/>
  <c r="M75" i="8"/>
  <c r="N75" i="8"/>
  <c r="O75" i="8"/>
  <c r="M76" i="8"/>
  <c r="N76" i="8"/>
  <c r="O76" i="8"/>
  <c r="M77" i="8"/>
  <c r="N77" i="8"/>
  <c r="O77" i="8"/>
  <c r="M78" i="8"/>
  <c r="N78" i="8"/>
  <c r="O78" i="8"/>
  <c r="M79" i="8"/>
  <c r="N79" i="8"/>
  <c r="O79" i="8"/>
  <c r="M80" i="8"/>
  <c r="N80" i="8"/>
  <c r="O80" i="8"/>
  <c r="M81" i="8"/>
  <c r="N81" i="8"/>
  <c r="O81" i="8"/>
  <c r="M82" i="8"/>
  <c r="N82" i="8"/>
  <c r="O82" i="8"/>
  <c r="M83" i="8"/>
  <c r="N83" i="8"/>
  <c r="O83" i="8"/>
  <c r="M84" i="8"/>
  <c r="N84" i="8"/>
  <c r="O84" i="8"/>
  <c r="M85" i="8"/>
  <c r="N85" i="8"/>
  <c r="O85" i="8"/>
  <c r="M86" i="8"/>
  <c r="N86" i="8"/>
  <c r="O86" i="8"/>
  <c r="M87" i="8"/>
  <c r="N87" i="8"/>
  <c r="O87" i="8"/>
  <c r="M88" i="8"/>
  <c r="N88" i="8"/>
  <c r="O88" i="8"/>
  <c r="M89" i="8"/>
  <c r="N89" i="8"/>
  <c r="O89" i="8"/>
  <c r="M90" i="8"/>
  <c r="N90" i="8"/>
  <c r="O90" i="8"/>
  <c r="M91" i="8"/>
  <c r="N91" i="8"/>
  <c r="O91" i="8"/>
  <c r="M92" i="8"/>
  <c r="N92" i="8"/>
  <c r="O92" i="8"/>
  <c r="M93" i="8"/>
  <c r="N93" i="8"/>
  <c r="O93" i="8"/>
  <c r="M94" i="8"/>
  <c r="N94" i="8"/>
  <c r="O94" i="8"/>
  <c r="M95" i="8"/>
  <c r="N95" i="8"/>
  <c r="O95" i="8"/>
  <c r="M96" i="8"/>
  <c r="N96" i="8"/>
  <c r="O96" i="8"/>
  <c r="M97" i="8"/>
  <c r="N97" i="8"/>
  <c r="O97" i="8"/>
  <c r="M98" i="8"/>
  <c r="N98" i="8"/>
  <c r="O98" i="8"/>
  <c r="M99" i="8"/>
  <c r="N99" i="8"/>
  <c r="O99" i="8"/>
  <c r="M100" i="8"/>
  <c r="N100" i="8"/>
  <c r="O100" i="8"/>
  <c r="M101" i="8"/>
  <c r="N101" i="8"/>
  <c r="O101" i="8"/>
  <c r="M102" i="8"/>
  <c r="N102" i="8"/>
  <c r="O102" i="8"/>
  <c r="M103" i="8"/>
  <c r="N103" i="8"/>
  <c r="O103" i="8"/>
  <c r="M104" i="8"/>
  <c r="N104" i="8"/>
  <c r="O104" i="8"/>
  <c r="M105" i="8"/>
  <c r="N105" i="8"/>
  <c r="O105" i="8"/>
  <c r="M106" i="8"/>
  <c r="N106" i="8"/>
  <c r="O106" i="8"/>
  <c r="M107" i="8"/>
  <c r="N107" i="8"/>
  <c r="O107" i="8"/>
  <c r="M108" i="8"/>
  <c r="N108" i="8"/>
  <c r="O108" i="8"/>
  <c r="M109" i="8"/>
  <c r="N109" i="8"/>
  <c r="O109" i="8"/>
  <c r="M110" i="8"/>
  <c r="N110" i="8"/>
  <c r="O110" i="8"/>
  <c r="M111" i="8"/>
  <c r="N111" i="8"/>
  <c r="O111" i="8"/>
  <c r="M112" i="8"/>
  <c r="N112" i="8"/>
  <c r="O112" i="8"/>
  <c r="M113" i="8"/>
  <c r="N113" i="8"/>
  <c r="O113" i="8"/>
  <c r="M114" i="8"/>
  <c r="N114" i="8"/>
  <c r="O114" i="8"/>
  <c r="M115" i="8"/>
  <c r="N115" i="8"/>
  <c r="O115" i="8"/>
  <c r="M116" i="8"/>
  <c r="N116" i="8"/>
  <c r="O116" i="8"/>
  <c r="M117" i="8"/>
  <c r="N117" i="8"/>
  <c r="O117" i="8"/>
  <c r="M118" i="8"/>
  <c r="N118" i="8"/>
  <c r="O118" i="8"/>
  <c r="M119" i="8"/>
  <c r="N119" i="8"/>
  <c r="O119" i="8"/>
  <c r="M120" i="8"/>
  <c r="N120" i="8"/>
  <c r="O120" i="8"/>
  <c r="M121" i="8"/>
  <c r="N121" i="8"/>
  <c r="O121" i="8"/>
  <c r="M122" i="8"/>
  <c r="N122" i="8"/>
  <c r="O122" i="8"/>
  <c r="M123" i="8"/>
  <c r="N123" i="8"/>
  <c r="O123" i="8"/>
  <c r="M124" i="8"/>
  <c r="N124" i="8"/>
  <c r="O124" i="8"/>
  <c r="M125" i="8"/>
  <c r="N125" i="8"/>
  <c r="O125" i="8"/>
  <c r="M126" i="8"/>
  <c r="N126" i="8"/>
  <c r="O126" i="8"/>
  <c r="M127" i="8"/>
  <c r="N127" i="8"/>
  <c r="O127" i="8"/>
  <c r="M128" i="8"/>
  <c r="N128" i="8"/>
  <c r="O128" i="8"/>
  <c r="M129" i="8"/>
  <c r="N129" i="8"/>
  <c r="O129" i="8"/>
  <c r="M130" i="8"/>
  <c r="N130" i="8"/>
  <c r="O130" i="8"/>
  <c r="M131" i="8"/>
  <c r="N131" i="8"/>
  <c r="O131" i="8"/>
  <c r="M132" i="8"/>
  <c r="N132" i="8"/>
  <c r="O132" i="8"/>
  <c r="M133" i="8"/>
  <c r="N133" i="8"/>
  <c r="O133" i="8"/>
  <c r="M134" i="8"/>
  <c r="N134" i="8"/>
  <c r="O134" i="8"/>
  <c r="M135" i="8"/>
  <c r="N135" i="8"/>
  <c r="O135" i="8"/>
  <c r="M136" i="8"/>
  <c r="N136" i="8"/>
  <c r="O136" i="8"/>
  <c r="M137" i="8"/>
  <c r="N137" i="8"/>
  <c r="O137" i="8"/>
  <c r="M138" i="8"/>
  <c r="N138" i="8"/>
  <c r="O138" i="8"/>
  <c r="M139" i="8"/>
  <c r="N139" i="8"/>
  <c r="O139" i="8"/>
  <c r="M140" i="8"/>
  <c r="N140" i="8"/>
  <c r="O140" i="8"/>
  <c r="M141" i="8"/>
  <c r="N141" i="8"/>
  <c r="O141" i="8"/>
  <c r="M142" i="8"/>
  <c r="N142" i="8"/>
  <c r="O142" i="8"/>
  <c r="M143" i="8"/>
  <c r="N143" i="8"/>
  <c r="O143" i="8"/>
  <c r="M144" i="8"/>
  <c r="N144" i="8"/>
  <c r="O144" i="8"/>
  <c r="M145" i="8"/>
  <c r="N145" i="8"/>
  <c r="O145" i="8"/>
  <c r="M146" i="8"/>
  <c r="N146" i="8"/>
  <c r="O146" i="8"/>
  <c r="M147" i="8"/>
  <c r="N147" i="8"/>
  <c r="O147" i="8"/>
  <c r="M148" i="8"/>
  <c r="N148" i="8"/>
  <c r="O148" i="8"/>
  <c r="M149" i="8"/>
  <c r="N149" i="8"/>
  <c r="O149" i="8"/>
  <c r="M150" i="8"/>
  <c r="N150" i="8"/>
  <c r="O150" i="8"/>
  <c r="M151" i="8"/>
  <c r="N151" i="8"/>
  <c r="O151" i="8"/>
  <c r="M152" i="8"/>
  <c r="N152" i="8"/>
  <c r="O152" i="8"/>
  <c r="M153" i="8"/>
  <c r="N153" i="8"/>
  <c r="O153" i="8"/>
  <c r="M154" i="8"/>
  <c r="N154" i="8"/>
  <c r="O154" i="8"/>
  <c r="M155" i="8"/>
  <c r="N155" i="8"/>
  <c r="O155" i="8"/>
  <c r="M156" i="8"/>
  <c r="N156" i="8"/>
  <c r="O156" i="8"/>
  <c r="M157" i="8"/>
  <c r="N157" i="8"/>
  <c r="O157" i="8"/>
  <c r="M158" i="8"/>
  <c r="N158" i="8"/>
  <c r="O158" i="8"/>
  <c r="M159" i="8"/>
  <c r="N159" i="8"/>
  <c r="O159" i="8"/>
  <c r="M160" i="8"/>
  <c r="N160" i="8"/>
  <c r="O160" i="8"/>
  <c r="M161" i="8"/>
  <c r="N161" i="8"/>
  <c r="O161" i="8"/>
  <c r="M162" i="8"/>
  <c r="N162" i="8"/>
  <c r="O162" i="8"/>
  <c r="M163" i="8"/>
  <c r="N163" i="8"/>
  <c r="O163" i="8"/>
  <c r="M164" i="8"/>
  <c r="N164" i="8"/>
  <c r="O164" i="8"/>
  <c r="M165" i="8"/>
  <c r="N165" i="8"/>
  <c r="O165" i="8"/>
  <c r="M166" i="8"/>
  <c r="N166" i="8"/>
  <c r="O166" i="8"/>
  <c r="M167" i="8"/>
  <c r="N167" i="8"/>
  <c r="O167" i="8"/>
  <c r="M168" i="8"/>
  <c r="N168" i="8"/>
  <c r="O168" i="8"/>
  <c r="M169" i="8"/>
  <c r="N169" i="8"/>
  <c r="O169" i="8"/>
  <c r="M170" i="8"/>
  <c r="N170" i="8"/>
  <c r="O170" i="8"/>
  <c r="M171" i="8"/>
  <c r="N171" i="8"/>
  <c r="O171" i="8"/>
  <c r="M172" i="8"/>
  <c r="N172" i="8"/>
  <c r="O172" i="8"/>
  <c r="M173" i="8"/>
  <c r="N173" i="8"/>
  <c r="O173" i="8"/>
  <c r="M174" i="8"/>
  <c r="N174" i="8"/>
  <c r="O174" i="8"/>
  <c r="M175" i="8"/>
  <c r="N175" i="8"/>
  <c r="O175" i="8"/>
  <c r="M176" i="8"/>
  <c r="N176" i="8"/>
  <c r="O176" i="8"/>
  <c r="M177" i="8"/>
  <c r="N177" i="8"/>
  <c r="O177" i="8"/>
  <c r="M178" i="8"/>
  <c r="N178" i="8"/>
  <c r="O178" i="8"/>
  <c r="M179" i="8"/>
  <c r="N179" i="8"/>
  <c r="O179" i="8"/>
  <c r="M180" i="8"/>
  <c r="N180" i="8"/>
  <c r="O180" i="8"/>
  <c r="M181" i="8"/>
  <c r="N181" i="8"/>
  <c r="O181" i="8"/>
  <c r="M182" i="8"/>
  <c r="N182" i="8"/>
  <c r="O182" i="8"/>
  <c r="M183" i="8"/>
  <c r="N183" i="8"/>
  <c r="O183" i="8"/>
  <c r="M184" i="8"/>
  <c r="N184" i="8"/>
  <c r="O184" i="8"/>
  <c r="M185" i="8"/>
  <c r="N185" i="8"/>
  <c r="O185" i="8"/>
  <c r="M186" i="8"/>
  <c r="N186" i="8"/>
  <c r="O186" i="8"/>
  <c r="M187" i="8"/>
  <c r="N187" i="8"/>
  <c r="O187" i="8"/>
  <c r="M188" i="8"/>
  <c r="N188" i="8"/>
  <c r="O188" i="8"/>
  <c r="M189" i="8"/>
  <c r="N189" i="8"/>
  <c r="O189" i="8"/>
  <c r="M190" i="8"/>
  <c r="N190" i="8"/>
  <c r="O190" i="8"/>
  <c r="M191" i="8"/>
  <c r="N191" i="8"/>
  <c r="O191" i="8"/>
  <c r="M192" i="8"/>
  <c r="N192" i="8"/>
  <c r="O192" i="8"/>
  <c r="M193" i="8"/>
  <c r="N193" i="8"/>
  <c r="O193" i="8"/>
  <c r="M194" i="8"/>
  <c r="N194" i="8"/>
  <c r="O194" i="8"/>
  <c r="M195" i="8"/>
  <c r="N195" i="8"/>
  <c r="O195" i="8"/>
  <c r="M196" i="8"/>
  <c r="N196" i="8"/>
  <c r="O196" i="8"/>
  <c r="M197" i="8"/>
  <c r="N197" i="8"/>
  <c r="O197" i="8"/>
  <c r="M198" i="8"/>
  <c r="N198" i="8"/>
  <c r="O198" i="8"/>
  <c r="M199" i="8"/>
  <c r="N199" i="8"/>
  <c r="O199" i="8"/>
  <c r="M200" i="8"/>
  <c r="N200" i="8"/>
  <c r="O200" i="8"/>
  <c r="M201" i="8"/>
  <c r="N201" i="8"/>
  <c r="O201" i="8"/>
  <c r="M202" i="8"/>
  <c r="N202" i="8"/>
  <c r="O202" i="8"/>
  <c r="M203" i="8"/>
  <c r="N203" i="8"/>
  <c r="O203" i="8"/>
  <c r="M204" i="8"/>
  <c r="N204" i="8"/>
  <c r="O204" i="8"/>
  <c r="M205" i="8"/>
  <c r="N205" i="8"/>
  <c r="O205" i="8"/>
  <c r="M206" i="8"/>
  <c r="N206" i="8"/>
  <c r="O206" i="8"/>
  <c r="M207" i="8"/>
  <c r="N207" i="8"/>
  <c r="O207" i="8"/>
  <c r="M208" i="8"/>
  <c r="N208" i="8"/>
  <c r="O208" i="8"/>
  <c r="M209" i="8"/>
  <c r="N209" i="8"/>
  <c r="O209" i="8"/>
  <c r="M210" i="8"/>
  <c r="N210" i="8"/>
  <c r="O210" i="8"/>
  <c r="M211" i="8"/>
  <c r="N211" i="8"/>
  <c r="O211" i="8"/>
  <c r="M212" i="8"/>
  <c r="N212" i="8"/>
  <c r="O212" i="8"/>
  <c r="M213" i="8"/>
  <c r="N213" i="8"/>
  <c r="O213" i="8"/>
  <c r="M214" i="8"/>
  <c r="N214" i="8"/>
  <c r="O214" i="8"/>
  <c r="M215" i="8"/>
  <c r="N215" i="8"/>
  <c r="O215" i="8"/>
  <c r="M216" i="8"/>
  <c r="N216" i="8"/>
  <c r="O216" i="8"/>
  <c r="M217" i="8"/>
  <c r="N217" i="8"/>
  <c r="O217" i="8"/>
  <c r="M218" i="8"/>
  <c r="N218" i="8"/>
  <c r="O218" i="8"/>
  <c r="M219" i="8"/>
  <c r="N219" i="8"/>
  <c r="O219" i="8"/>
  <c r="M220" i="8"/>
  <c r="N220" i="8"/>
  <c r="O220" i="8"/>
  <c r="M221" i="8"/>
  <c r="N221" i="8"/>
  <c r="O221" i="8"/>
  <c r="M222" i="8"/>
  <c r="N222" i="8"/>
  <c r="O222" i="8"/>
  <c r="M223" i="8"/>
  <c r="N223" i="8"/>
  <c r="O223" i="8"/>
  <c r="M224" i="8"/>
  <c r="N224" i="8"/>
  <c r="O224" i="8"/>
  <c r="M225" i="8"/>
  <c r="N225" i="8"/>
  <c r="O225" i="8"/>
  <c r="M226" i="8"/>
  <c r="N226" i="8"/>
  <c r="O226" i="8"/>
  <c r="M227" i="8"/>
  <c r="N227" i="8"/>
  <c r="O227" i="8"/>
  <c r="M228" i="8"/>
  <c r="N228" i="8"/>
  <c r="O228" i="8"/>
  <c r="M229" i="8"/>
  <c r="N229" i="8"/>
  <c r="O229" i="8"/>
  <c r="M230" i="8"/>
  <c r="N230" i="8"/>
  <c r="O230" i="8"/>
  <c r="M231" i="8"/>
  <c r="N231" i="8"/>
  <c r="O231" i="8"/>
  <c r="M232" i="8"/>
  <c r="N232" i="8"/>
  <c r="O232" i="8"/>
  <c r="M233" i="8"/>
  <c r="N233" i="8"/>
  <c r="O233" i="8"/>
  <c r="M234" i="8"/>
  <c r="N234" i="8"/>
  <c r="O234" i="8"/>
  <c r="M235" i="8"/>
  <c r="N235" i="8"/>
  <c r="O235" i="8"/>
  <c r="M236" i="8"/>
  <c r="N236" i="8"/>
  <c r="O236" i="8"/>
  <c r="M237" i="8"/>
  <c r="N237" i="8"/>
  <c r="O237" i="8"/>
  <c r="M238" i="8"/>
  <c r="N238" i="8"/>
  <c r="O238" i="8"/>
  <c r="M239" i="8"/>
  <c r="N239" i="8"/>
  <c r="O239" i="8"/>
  <c r="M240" i="8"/>
  <c r="N240" i="8"/>
  <c r="O240" i="8"/>
  <c r="M241" i="8"/>
  <c r="N241" i="8"/>
  <c r="O241" i="8"/>
  <c r="M242" i="8"/>
  <c r="N242" i="8"/>
  <c r="O242" i="8"/>
  <c r="M243" i="8"/>
  <c r="N243" i="8"/>
  <c r="O243" i="8"/>
  <c r="M244" i="8"/>
  <c r="N244" i="8"/>
  <c r="O244" i="8"/>
  <c r="M245" i="8"/>
  <c r="N245" i="8"/>
  <c r="O245" i="8"/>
  <c r="M246" i="8"/>
  <c r="N246" i="8"/>
  <c r="O246" i="8"/>
  <c r="M247" i="8"/>
  <c r="N247" i="8"/>
  <c r="O247" i="8"/>
  <c r="M248" i="8"/>
  <c r="N248" i="8"/>
  <c r="O248" i="8"/>
  <c r="M249" i="8"/>
  <c r="N249" i="8"/>
  <c r="O249" i="8"/>
  <c r="M250" i="8"/>
  <c r="N250" i="8"/>
  <c r="O250" i="8"/>
  <c r="M251" i="8"/>
  <c r="N251" i="8"/>
  <c r="O251" i="8"/>
  <c r="M252" i="8"/>
  <c r="N252" i="8"/>
  <c r="O252" i="8"/>
  <c r="M253" i="8"/>
  <c r="N253" i="8"/>
  <c r="O253" i="8"/>
  <c r="M254" i="8"/>
  <c r="N254" i="8"/>
  <c r="O254" i="8"/>
  <c r="M255" i="8"/>
  <c r="N255" i="8"/>
  <c r="O255" i="8"/>
  <c r="M256" i="8"/>
  <c r="N256" i="8"/>
  <c r="O256" i="8"/>
  <c r="M257" i="8"/>
  <c r="N257" i="8"/>
  <c r="O257" i="8"/>
  <c r="M258" i="8"/>
  <c r="N258" i="8"/>
  <c r="O258" i="8"/>
  <c r="M259" i="8"/>
  <c r="N259" i="8"/>
  <c r="O259" i="8"/>
  <c r="M260" i="8"/>
  <c r="N260" i="8"/>
  <c r="O260" i="8"/>
  <c r="M261" i="8"/>
  <c r="N261" i="8"/>
  <c r="O261" i="8"/>
  <c r="M262" i="8"/>
  <c r="N262" i="8"/>
  <c r="O262" i="8"/>
  <c r="M263" i="8"/>
  <c r="N263" i="8"/>
  <c r="O263" i="8"/>
  <c r="M264" i="8"/>
  <c r="N264" i="8"/>
  <c r="O264" i="8"/>
  <c r="M265" i="8"/>
  <c r="N265" i="8"/>
  <c r="O265" i="8"/>
  <c r="M266" i="8"/>
  <c r="N266" i="8"/>
  <c r="O266" i="8"/>
  <c r="M267" i="8"/>
  <c r="N267" i="8"/>
  <c r="O267" i="8"/>
  <c r="M268" i="8"/>
  <c r="N268" i="8"/>
  <c r="O268" i="8"/>
  <c r="M269" i="8"/>
  <c r="N269" i="8"/>
  <c r="O269" i="8"/>
  <c r="M270" i="8"/>
  <c r="N270" i="8"/>
  <c r="O270" i="8"/>
  <c r="M271" i="8"/>
  <c r="N271" i="8"/>
  <c r="O271" i="8"/>
  <c r="M272" i="8"/>
  <c r="N272" i="8"/>
  <c r="O272" i="8"/>
  <c r="M273" i="8"/>
  <c r="N273" i="8"/>
  <c r="O273" i="8"/>
  <c r="M274" i="8"/>
  <c r="N274" i="8"/>
  <c r="O274" i="8"/>
  <c r="M275" i="8"/>
  <c r="N275" i="8"/>
  <c r="O275" i="8"/>
  <c r="M276" i="8"/>
  <c r="N276" i="8"/>
  <c r="O276" i="8"/>
  <c r="M277" i="8"/>
  <c r="N277" i="8"/>
  <c r="O277" i="8"/>
  <c r="M278" i="8"/>
  <c r="N278" i="8"/>
  <c r="O278" i="8"/>
  <c r="M279" i="8"/>
  <c r="N279" i="8"/>
  <c r="O279" i="8"/>
  <c r="M280" i="8"/>
  <c r="N280" i="8"/>
  <c r="O280" i="8"/>
  <c r="M281" i="8"/>
  <c r="N281" i="8"/>
  <c r="O281" i="8"/>
  <c r="M282" i="8"/>
  <c r="N282" i="8"/>
  <c r="O282" i="8"/>
  <c r="M283" i="8"/>
  <c r="N283" i="8"/>
  <c r="O283" i="8"/>
  <c r="M284" i="8"/>
  <c r="N284" i="8"/>
  <c r="O284" i="8"/>
  <c r="M285" i="8"/>
  <c r="N285" i="8"/>
  <c r="O285" i="8"/>
  <c r="M286" i="8"/>
  <c r="N286" i="8"/>
  <c r="O286" i="8"/>
  <c r="M287" i="8"/>
  <c r="N287" i="8"/>
  <c r="O287" i="8"/>
  <c r="M288" i="8"/>
  <c r="N288" i="8"/>
  <c r="O288" i="8"/>
  <c r="M289" i="8"/>
  <c r="N289" i="8"/>
  <c r="O289" i="8"/>
  <c r="M290" i="8"/>
  <c r="N290" i="8"/>
  <c r="O290" i="8"/>
  <c r="M291" i="8"/>
  <c r="N291" i="8"/>
  <c r="O291" i="8"/>
  <c r="M292" i="8"/>
  <c r="N292" i="8"/>
  <c r="O292" i="8"/>
  <c r="M293" i="8"/>
  <c r="N293" i="8"/>
  <c r="O293" i="8"/>
  <c r="M294" i="8"/>
  <c r="N294" i="8"/>
  <c r="O294" i="8"/>
  <c r="M295" i="8"/>
  <c r="N295" i="8"/>
  <c r="O295" i="8"/>
  <c r="M296" i="8"/>
  <c r="N296" i="8"/>
  <c r="O296" i="8"/>
  <c r="M297" i="8"/>
  <c r="N297" i="8"/>
  <c r="O297" i="8"/>
  <c r="M298" i="8"/>
  <c r="N298" i="8"/>
  <c r="O298" i="8"/>
  <c r="M299" i="8"/>
  <c r="N299" i="8"/>
  <c r="O299" i="8"/>
  <c r="M300" i="8"/>
  <c r="N300" i="8"/>
  <c r="O300" i="8"/>
  <c r="M301" i="8"/>
  <c r="N301" i="8"/>
  <c r="O301" i="8"/>
  <c r="M302" i="8"/>
  <c r="N302" i="8"/>
  <c r="O302" i="8"/>
  <c r="M303" i="8"/>
  <c r="N303" i="8"/>
  <c r="O303" i="8"/>
  <c r="M304" i="8"/>
  <c r="N304" i="8"/>
  <c r="O304" i="8"/>
  <c r="M305" i="8"/>
  <c r="N305" i="8"/>
  <c r="O305" i="8"/>
  <c r="M306" i="8"/>
  <c r="N306" i="8"/>
  <c r="O306" i="8"/>
  <c r="M307" i="8"/>
  <c r="N307" i="8"/>
  <c r="O307" i="8"/>
  <c r="M308" i="8"/>
  <c r="N308" i="8"/>
  <c r="O308" i="8"/>
  <c r="M309" i="8"/>
  <c r="N309" i="8"/>
  <c r="O309" i="8"/>
  <c r="M310" i="8"/>
  <c r="N310" i="8"/>
  <c r="O310" i="8"/>
  <c r="M311" i="8"/>
  <c r="N311" i="8"/>
  <c r="O311" i="8"/>
  <c r="M312" i="8"/>
  <c r="N312" i="8"/>
  <c r="O312" i="8"/>
  <c r="M313" i="8"/>
  <c r="N313" i="8"/>
  <c r="O313" i="8"/>
  <c r="M314" i="8"/>
  <c r="N314" i="8"/>
  <c r="O314" i="8"/>
  <c r="M315" i="8"/>
  <c r="N315" i="8"/>
  <c r="O315" i="8"/>
  <c r="M316" i="8"/>
  <c r="N316" i="8"/>
  <c r="O316" i="8"/>
  <c r="M317" i="8"/>
  <c r="N317" i="8"/>
  <c r="O317" i="8"/>
  <c r="M318" i="8"/>
  <c r="N318" i="8"/>
  <c r="O318" i="8"/>
  <c r="M319" i="8"/>
  <c r="N319" i="8"/>
  <c r="O319" i="8"/>
  <c r="M320" i="8"/>
  <c r="N320" i="8"/>
  <c r="O320" i="8"/>
  <c r="M321" i="8"/>
  <c r="N321" i="8"/>
  <c r="O321" i="8"/>
  <c r="M322" i="8"/>
  <c r="N322" i="8"/>
  <c r="O322" i="8"/>
  <c r="M323" i="8"/>
  <c r="N323" i="8"/>
  <c r="O323" i="8"/>
  <c r="M324" i="8"/>
  <c r="N324" i="8"/>
  <c r="O324" i="8"/>
  <c r="M325" i="8"/>
  <c r="N325" i="8"/>
  <c r="O325" i="8"/>
  <c r="M326" i="8"/>
  <c r="N326" i="8"/>
  <c r="O326" i="8"/>
  <c r="M327" i="8"/>
  <c r="N327" i="8"/>
  <c r="O327" i="8"/>
  <c r="M328" i="8"/>
  <c r="N328" i="8"/>
  <c r="O328" i="8"/>
  <c r="M329" i="8"/>
  <c r="N329" i="8"/>
  <c r="O329" i="8"/>
  <c r="M330" i="8"/>
  <c r="N330" i="8"/>
  <c r="O330" i="8"/>
  <c r="M331" i="8"/>
  <c r="N331" i="8"/>
  <c r="O331" i="8"/>
  <c r="M332" i="8"/>
  <c r="N332" i="8"/>
  <c r="O332" i="8"/>
  <c r="M333" i="8"/>
  <c r="N333" i="8"/>
  <c r="O333" i="8"/>
  <c r="M334" i="8"/>
  <c r="N334" i="8"/>
  <c r="O334" i="8"/>
  <c r="M335" i="8"/>
  <c r="N335" i="8"/>
  <c r="O335" i="8"/>
  <c r="M336" i="8"/>
  <c r="N336" i="8"/>
  <c r="O336" i="8"/>
  <c r="M337" i="8"/>
  <c r="N337" i="8"/>
  <c r="O337" i="8"/>
  <c r="M338" i="8"/>
  <c r="N338" i="8"/>
  <c r="O338" i="8"/>
  <c r="M339" i="8"/>
  <c r="N339" i="8"/>
  <c r="O339" i="8"/>
  <c r="M340" i="8"/>
  <c r="N340" i="8"/>
  <c r="O340" i="8"/>
  <c r="M341" i="8"/>
  <c r="N341" i="8"/>
  <c r="O341" i="8"/>
  <c r="M342" i="8"/>
  <c r="N342" i="8"/>
  <c r="O342" i="8"/>
  <c r="M343" i="8"/>
  <c r="N343" i="8"/>
  <c r="O343" i="8"/>
  <c r="M344" i="8"/>
  <c r="N344" i="8"/>
  <c r="O344" i="8"/>
  <c r="M345" i="8"/>
  <c r="N345" i="8"/>
  <c r="O345" i="8"/>
  <c r="M346" i="8"/>
  <c r="N346" i="8"/>
  <c r="O346" i="8"/>
  <c r="M347" i="8"/>
  <c r="N347" i="8"/>
  <c r="O347" i="8"/>
  <c r="O348" i="8"/>
  <c r="M349" i="8"/>
  <c r="N349" i="8"/>
  <c r="O349" i="8"/>
  <c r="M350" i="8"/>
  <c r="N350" i="8"/>
  <c r="O350" i="8"/>
  <c r="M351" i="8"/>
  <c r="N351" i="8"/>
  <c r="O351" i="8"/>
  <c r="M352" i="8"/>
  <c r="N352" i="8"/>
  <c r="O352" i="8"/>
  <c r="M353" i="8"/>
  <c r="N353" i="8"/>
  <c r="O353" i="8"/>
  <c r="M354" i="8"/>
  <c r="N354" i="8"/>
  <c r="O354" i="8"/>
  <c r="M355" i="8"/>
  <c r="N355" i="8"/>
  <c r="O355" i="8"/>
  <c r="M356" i="8"/>
  <c r="N356" i="8"/>
  <c r="O356" i="8"/>
  <c r="M357" i="8"/>
  <c r="N357" i="8"/>
  <c r="O357" i="8"/>
  <c r="M358" i="8"/>
  <c r="N358" i="8"/>
  <c r="O358" i="8"/>
  <c r="M359" i="8"/>
  <c r="N359" i="8"/>
  <c r="O359" i="8"/>
  <c r="M360" i="8"/>
  <c r="N360" i="8"/>
  <c r="O360" i="8"/>
  <c r="M361" i="8"/>
  <c r="N361" i="8"/>
  <c r="O361" i="8"/>
  <c r="M362" i="8"/>
  <c r="N362" i="8"/>
  <c r="O362" i="8"/>
  <c r="M363" i="8"/>
  <c r="N363" i="8"/>
  <c r="O363" i="8"/>
  <c r="M364" i="8"/>
  <c r="N364" i="8"/>
  <c r="O364" i="8"/>
  <c r="M365" i="8"/>
  <c r="N365" i="8"/>
  <c r="O365" i="8"/>
  <c r="M366" i="8"/>
  <c r="N366" i="8"/>
  <c r="O366" i="8"/>
  <c r="M367" i="8"/>
  <c r="N367" i="8"/>
  <c r="O367" i="8"/>
  <c r="M368" i="8"/>
  <c r="N368" i="8"/>
  <c r="O368" i="8"/>
  <c r="M369" i="8"/>
  <c r="N369" i="8"/>
  <c r="O369" i="8"/>
  <c r="M370" i="8"/>
  <c r="N370" i="8"/>
  <c r="O370" i="8"/>
  <c r="M371" i="8"/>
  <c r="N371" i="8"/>
  <c r="O371" i="8"/>
  <c r="M372" i="8"/>
  <c r="N372" i="8"/>
  <c r="O372" i="8"/>
  <c r="M373" i="8"/>
  <c r="N373" i="8"/>
  <c r="O373" i="8"/>
  <c r="M374" i="8"/>
  <c r="N374" i="8"/>
  <c r="O374" i="8"/>
  <c r="M375" i="8"/>
  <c r="N375" i="8"/>
  <c r="O375" i="8"/>
  <c r="M376" i="8"/>
  <c r="N376" i="8"/>
  <c r="O376" i="8"/>
  <c r="M377" i="8"/>
  <c r="N377" i="8"/>
  <c r="O377" i="8"/>
  <c r="M378" i="8"/>
  <c r="N378" i="8"/>
  <c r="O378" i="8"/>
  <c r="M379" i="8"/>
  <c r="N379" i="8"/>
  <c r="O379" i="8"/>
  <c r="M380" i="8"/>
  <c r="N380" i="8"/>
  <c r="O380" i="8"/>
  <c r="M381" i="8"/>
  <c r="N381" i="8"/>
  <c r="O381" i="8"/>
  <c r="M382" i="8"/>
  <c r="N382" i="8"/>
  <c r="O382" i="8"/>
  <c r="M383" i="8"/>
  <c r="N383" i="8"/>
  <c r="O383" i="8"/>
  <c r="M384" i="8"/>
  <c r="N384" i="8"/>
  <c r="O384" i="8"/>
  <c r="M385" i="8"/>
  <c r="N385" i="8"/>
  <c r="O385" i="8"/>
  <c r="M386" i="8"/>
  <c r="N386" i="8"/>
  <c r="O386" i="8"/>
  <c r="M387" i="8"/>
  <c r="N387" i="8"/>
  <c r="O387" i="8"/>
  <c r="M388" i="8"/>
  <c r="N388" i="8"/>
  <c r="O388" i="8"/>
  <c r="M389" i="8"/>
  <c r="N389" i="8"/>
  <c r="O389" i="8"/>
  <c r="M390" i="8"/>
  <c r="N390" i="8"/>
  <c r="O390" i="8"/>
  <c r="M391" i="8"/>
  <c r="N391" i="8"/>
  <c r="O391" i="8"/>
  <c r="M392" i="8"/>
  <c r="N392" i="8"/>
  <c r="O392" i="8"/>
  <c r="M393" i="8"/>
  <c r="N393" i="8"/>
  <c r="O393" i="8"/>
  <c r="M394" i="8"/>
  <c r="N394" i="8"/>
  <c r="O394" i="8"/>
  <c r="M395" i="8"/>
  <c r="N395" i="8"/>
  <c r="O395" i="8"/>
  <c r="M396" i="8"/>
  <c r="N396" i="8"/>
  <c r="O396" i="8"/>
  <c r="M397" i="8"/>
  <c r="N397" i="8"/>
  <c r="O397" i="8"/>
  <c r="M398" i="8"/>
  <c r="N398" i="8"/>
  <c r="O398" i="8"/>
  <c r="M399" i="8"/>
  <c r="N399" i="8"/>
  <c r="O399" i="8"/>
  <c r="M400" i="8"/>
  <c r="N400" i="8"/>
  <c r="O400" i="8"/>
  <c r="M401" i="8"/>
  <c r="N401" i="8"/>
  <c r="O401" i="8"/>
  <c r="M402" i="8"/>
  <c r="N402" i="8"/>
  <c r="O402" i="8"/>
  <c r="M403" i="8"/>
  <c r="N403" i="8"/>
  <c r="O403" i="8"/>
  <c r="M404" i="8"/>
  <c r="N404" i="8"/>
  <c r="O404" i="8"/>
  <c r="M405" i="8"/>
  <c r="N405" i="8"/>
  <c r="O405" i="8"/>
  <c r="M406" i="8"/>
  <c r="N406" i="8"/>
  <c r="O406" i="8"/>
  <c r="M407" i="8"/>
  <c r="N407" i="8"/>
  <c r="O407" i="8"/>
  <c r="M408" i="8"/>
  <c r="N408" i="8"/>
  <c r="O408" i="8"/>
  <c r="M409" i="8"/>
  <c r="N409" i="8"/>
  <c r="O409" i="8"/>
  <c r="M410" i="8"/>
  <c r="N410" i="8"/>
  <c r="O410" i="8"/>
  <c r="M411" i="8"/>
  <c r="N411" i="8"/>
  <c r="O411" i="8"/>
  <c r="M412" i="8"/>
  <c r="N412" i="8"/>
  <c r="O412" i="8"/>
  <c r="M413" i="8"/>
  <c r="N413" i="8"/>
  <c r="O413" i="8"/>
  <c r="M414" i="8"/>
  <c r="N414" i="8"/>
  <c r="O414" i="8"/>
  <c r="M415" i="8"/>
  <c r="N415" i="8"/>
  <c r="O415" i="8"/>
  <c r="M416" i="8"/>
  <c r="N416" i="8"/>
  <c r="O416" i="8"/>
  <c r="M417" i="8"/>
  <c r="N417" i="8"/>
  <c r="O417" i="8"/>
  <c r="M418" i="8"/>
  <c r="N418" i="8"/>
  <c r="O418" i="8"/>
  <c r="M419" i="8"/>
  <c r="N419" i="8"/>
  <c r="O419" i="8"/>
  <c r="M420" i="8"/>
  <c r="N420" i="8"/>
  <c r="O420" i="8"/>
  <c r="M421" i="8"/>
  <c r="N421" i="8"/>
  <c r="O421" i="8"/>
  <c r="M422" i="8"/>
  <c r="N422" i="8"/>
  <c r="O422" i="8"/>
  <c r="M423" i="8"/>
  <c r="N423" i="8"/>
  <c r="O423" i="8"/>
  <c r="M424" i="8"/>
  <c r="N424" i="8"/>
  <c r="O424" i="8"/>
  <c r="O6" i="8"/>
  <c r="N6" i="8"/>
  <c r="Y7" i="6"/>
  <c r="Z7" i="6"/>
  <c r="Y8" i="6"/>
  <c r="Z8" i="6"/>
  <c r="Y9" i="6"/>
  <c r="Z9" i="6"/>
  <c r="Y10" i="6"/>
  <c r="Z10" i="6"/>
  <c r="Y11" i="6"/>
  <c r="Z11" i="6"/>
  <c r="Y12" i="6"/>
  <c r="Z12" i="6"/>
  <c r="Y13" i="6"/>
  <c r="Z13" i="6"/>
  <c r="Y14" i="6"/>
  <c r="Z14" i="6"/>
  <c r="Y15" i="6"/>
  <c r="Z15" i="6"/>
  <c r="Y16" i="6"/>
  <c r="Z16" i="6"/>
  <c r="Y17" i="6"/>
  <c r="Z17" i="6"/>
  <c r="Y18" i="6"/>
  <c r="Z18" i="6"/>
  <c r="Y19" i="6"/>
  <c r="Z19" i="6"/>
  <c r="Y20" i="6"/>
  <c r="Z20" i="6"/>
  <c r="Y21" i="6"/>
  <c r="Z21" i="6"/>
  <c r="Y22" i="6"/>
  <c r="Z22" i="6"/>
  <c r="Y23" i="6"/>
  <c r="Z23" i="6"/>
  <c r="Y24" i="6"/>
  <c r="Z24" i="6"/>
  <c r="Y25" i="6"/>
  <c r="Z25" i="6"/>
  <c r="Y26" i="6"/>
  <c r="Z26" i="6"/>
  <c r="Y27" i="6"/>
  <c r="Z27" i="6"/>
  <c r="Y28" i="6"/>
  <c r="Z28" i="6"/>
  <c r="Y29" i="6"/>
  <c r="Z29" i="6"/>
  <c r="Y30" i="6"/>
  <c r="Z30" i="6"/>
  <c r="Y31" i="6"/>
  <c r="Z31" i="6"/>
  <c r="Y32" i="6"/>
  <c r="Z32" i="6"/>
  <c r="Y33" i="6"/>
  <c r="Z33" i="6"/>
  <c r="Y34" i="6"/>
  <c r="Z34" i="6"/>
  <c r="Y35" i="6"/>
  <c r="Z35" i="6"/>
  <c r="Y36" i="6"/>
  <c r="Z36" i="6"/>
  <c r="Y37" i="6"/>
  <c r="Z37" i="6"/>
  <c r="Y38" i="6"/>
  <c r="Z38" i="6"/>
  <c r="Y39" i="6"/>
  <c r="Z39" i="6"/>
  <c r="Y40" i="6"/>
  <c r="Z40" i="6"/>
  <c r="Y41" i="6"/>
  <c r="Z41" i="6"/>
  <c r="Y42" i="6"/>
  <c r="Z42" i="6"/>
  <c r="Y43" i="6"/>
  <c r="Z43" i="6"/>
  <c r="Y44" i="6"/>
  <c r="Z44" i="6"/>
  <c r="Y45" i="6"/>
  <c r="Z45" i="6"/>
  <c r="Y46" i="6"/>
  <c r="Z46" i="6"/>
  <c r="Y47" i="6"/>
  <c r="Z47" i="6"/>
  <c r="Y48" i="6"/>
  <c r="Z48" i="6"/>
  <c r="Y49" i="6"/>
  <c r="Z49" i="6"/>
  <c r="Y50" i="6"/>
  <c r="Z50" i="6"/>
  <c r="Y51" i="6"/>
  <c r="Z51" i="6"/>
  <c r="Y52" i="6"/>
  <c r="Z52" i="6"/>
  <c r="Y53" i="6"/>
  <c r="Z53" i="6"/>
  <c r="Y54" i="6"/>
  <c r="Z54" i="6"/>
  <c r="Y55" i="6"/>
  <c r="Z55" i="6"/>
  <c r="Y56" i="6"/>
  <c r="Z56" i="6"/>
  <c r="Y57" i="6"/>
  <c r="Z57" i="6"/>
  <c r="Y58" i="6"/>
  <c r="Z58" i="6"/>
  <c r="Y59" i="6"/>
  <c r="Z59" i="6"/>
  <c r="Y60" i="6"/>
  <c r="Z60" i="6"/>
  <c r="Y61" i="6"/>
  <c r="Z61" i="6"/>
  <c r="Y62" i="6"/>
  <c r="Z62" i="6"/>
  <c r="Y63" i="6"/>
  <c r="Z63" i="6"/>
  <c r="Y64" i="6"/>
  <c r="Z64" i="6"/>
  <c r="Y65" i="6"/>
  <c r="Z65" i="6"/>
  <c r="Y66" i="6"/>
  <c r="Z66" i="6"/>
  <c r="Y67" i="6"/>
  <c r="Z67" i="6"/>
  <c r="Y68" i="6"/>
  <c r="Z68" i="6"/>
  <c r="Y69" i="6"/>
  <c r="Z69" i="6"/>
  <c r="Y70" i="6"/>
  <c r="Z70" i="6"/>
  <c r="Y71" i="6"/>
  <c r="Z71" i="6"/>
  <c r="Y72" i="6"/>
  <c r="Z72" i="6"/>
  <c r="Y73" i="6"/>
  <c r="Z73" i="6"/>
  <c r="Y74" i="6"/>
  <c r="Z74" i="6"/>
  <c r="Y75" i="6"/>
  <c r="Z75" i="6"/>
  <c r="Y76" i="6"/>
  <c r="Z76" i="6"/>
  <c r="Y77" i="6"/>
  <c r="Z77" i="6"/>
  <c r="Y78" i="6"/>
  <c r="Z78" i="6"/>
  <c r="Y79" i="6"/>
  <c r="Z79" i="6"/>
  <c r="Y80" i="6"/>
  <c r="Z80" i="6"/>
  <c r="Y81" i="6"/>
  <c r="Z81" i="6"/>
  <c r="Y82" i="6"/>
  <c r="Z82" i="6"/>
  <c r="Y83" i="6"/>
  <c r="Z83" i="6"/>
  <c r="Y84" i="6"/>
  <c r="Z84" i="6"/>
  <c r="Y85" i="6"/>
  <c r="Z85" i="6"/>
  <c r="Y86" i="6"/>
  <c r="Z86" i="6"/>
  <c r="Y87" i="6"/>
  <c r="Z87" i="6"/>
  <c r="Y88" i="6"/>
  <c r="Z88" i="6"/>
  <c r="Y89" i="6"/>
  <c r="Z89" i="6"/>
  <c r="Y90" i="6"/>
  <c r="Z90" i="6"/>
  <c r="Y91" i="6"/>
  <c r="Z91" i="6"/>
  <c r="Y92" i="6"/>
  <c r="Z92" i="6"/>
  <c r="Y93" i="6"/>
  <c r="Z93" i="6"/>
  <c r="Y94" i="6"/>
  <c r="Z94" i="6"/>
  <c r="Y95" i="6"/>
  <c r="Z95" i="6"/>
  <c r="Y96" i="6"/>
  <c r="Z96" i="6"/>
  <c r="Y97" i="6"/>
  <c r="Z97" i="6"/>
  <c r="Y98" i="6"/>
  <c r="Z98" i="6"/>
  <c r="Y99" i="6"/>
  <c r="Z99" i="6"/>
  <c r="Y100" i="6"/>
  <c r="Z100" i="6"/>
  <c r="Y101" i="6"/>
  <c r="Z101" i="6"/>
  <c r="Y102" i="6"/>
  <c r="Z102" i="6"/>
  <c r="Y103" i="6"/>
  <c r="Z103" i="6"/>
  <c r="Y104" i="6"/>
  <c r="Z104" i="6"/>
  <c r="Y105" i="6"/>
  <c r="Z105" i="6"/>
  <c r="Y106" i="6"/>
  <c r="Z106" i="6"/>
  <c r="Y107" i="6"/>
  <c r="Z107" i="6"/>
  <c r="Y108" i="6"/>
  <c r="Z108" i="6"/>
  <c r="Y109" i="6"/>
  <c r="Z109" i="6"/>
  <c r="Y110" i="6"/>
  <c r="Z110" i="6"/>
  <c r="Y111" i="6"/>
  <c r="Z111" i="6"/>
  <c r="Y112" i="6"/>
  <c r="Z112" i="6"/>
  <c r="Y113" i="6"/>
  <c r="Z113" i="6"/>
  <c r="Y114" i="6"/>
  <c r="Z114" i="6"/>
  <c r="Y115" i="6"/>
  <c r="Z115" i="6"/>
  <c r="Y116" i="6"/>
  <c r="Z116" i="6"/>
  <c r="Y117" i="6"/>
  <c r="Z117" i="6"/>
  <c r="Y118" i="6"/>
  <c r="Z118" i="6"/>
  <c r="Y119" i="6"/>
  <c r="Z119" i="6"/>
  <c r="Y120" i="6"/>
  <c r="Z120" i="6"/>
  <c r="Y121" i="6"/>
  <c r="Z121" i="6"/>
  <c r="Y122" i="6"/>
  <c r="Z122" i="6"/>
  <c r="Y123" i="6"/>
  <c r="Z123" i="6"/>
  <c r="Y124" i="6"/>
  <c r="Z124" i="6"/>
  <c r="Y125" i="6"/>
  <c r="Z125" i="6"/>
  <c r="Y126" i="6"/>
  <c r="Z126" i="6"/>
  <c r="Y127" i="6"/>
  <c r="Z127" i="6"/>
  <c r="Y128" i="6"/>
  <c r="Z128" i="6"/>
  <c r="Y129" i="6"/>
  <c r="Z129" i="6"/>
  <c r="Y130" i="6"/>
  <c r="Z130" i="6"/>
  <c r="Y131" i="6"/>
  <c r="Z131" i="6"/>
  <c r="Y132" i="6"/>
  <c r="Z132" i="6"/>
  <c r="Y133" i="6"/>
  <c r="Z133" i="6"/>
  <c r="Y134" i="6"/>
  <c r="Z134" i="6"/>
  <c r="Y135" i="6"/>
  <c r="Z135" i="6"/>
  <c r="Y136" i="6"/>
  <c r="Z136" i="6"/>
  <c r="Y137" i="6"/>
  <c r="Z137" i="6"/>
  <c r="Y138" i="6"/>
  <c r="Z138" i="6"/>
  <c r="Y139" i="6"/>
  <c r="Z139" i="6"/>
  <c r="Y140" i="6"/>
  <c r="Z140" i="6"/>
  <c r="Y141" i="6"/>
  <c r="Z141" i="6"/>
  <c r="Y142" i="6"/>
  <c r="Z142" i="6"/>
  <c r="Y143" i="6"/>
  <c r="Z143" i="6"/>
  <c r="Y144" i="6"/>
  <c r="Z144" i="6"/>
  <c r="Y145" i="6"/>
  <c r="Z145" i="6"/>
  <c r="Y146" i="6"/>
  <c r="Z146" i="6"/>
  <c r="Y147" i="6"/>
  <c r="Z147" i="6"/>
  <c r="Y148" i="6"/>
  <c r="Z148" i="6"/>
  <c r="Y149" i="6"/>
  <c r="Z149" i="6"/>
  <c r="Y150" i="6"/>
  <c r="Z150" i="6"/>
  <c r="Y151" i="6"/>
  <c r="Z151" i="6"/>
  <c r="Y152" i="6"/>
  <c r="Z152" i="6"/>
  <c r="Y153" i="6"/>
  <c r="Z153" i="6"/>
  <c r="Y154" i="6"/>
  <c r="Z154" i="6"/>
  <c r="Y155" i="6"/>
  <c r="Z155" i="6"/>
  <c r="Y156" i="6"/>
  <c r="Z156" i="6"/>
  <c r="Y157" i="6"/>
  <c r="Z157" i="6"/>
  <c r="Y158" i="6"/>
  <c r="Z158" i="6"/>
  <c r="Y159" i="6"/>
  <c r="Z159" i="6"/>
  <c r="Y160" i="6"/>
  <c r="Z160" i="6"/>
  <c r="Y161" i="6"/>
  <c r="Z161" i="6"/>
  <c r="Y162" i="6"/>
  <c r="Z162" i="6"/>
  <c r="Y163" i="6"/>
  <c r="Z163" i="6"/>
  <c r="Y164" i="6"/>
  <c r="Z164" i="6"/>
  <c r="Y165" i="6"/>
  <c r="Z165" i="6"/>
  <c r="Y166" i="6"/>
  <c r="Z166" i="6"/>
  <c r="Y167" i="6"/>
  <c r="Z167" i="6"/>
  <c r="Y168" i="6"/>
  <c r="Z168" i="6"/>
  <c r="Y169" i="6"/>
  <c r="Z169" i="6"/>
  <c r="Y170" i="6"/>
  <c r="Z170" i="6"/>
  <c r="Y171" i="6"/>
  <c r="Z171" i="6"/>
  <c r="Y172" i="6"/>
  <c r="Z172" i="6"/>
  <c r="Y173" i="6"/>
  <c r="Z173" i="6"/>
  <c r="Y174" i="6"/>
  <c r="Z174" i="6"/>
  <c r="Y175" i="6"/>
  <c r="Z175" i="6"/>
  <c r="Y176" i="6"/>
  <c r="Z176" i="6"/>
  <c r="Y177" i="6"/>
  <c r="Z177" i="6"/>
  <c r="Y178" i="6"/>
  <c r="Z178" i="6"/>
  <c r="Y179" i="6"/>
  <c r="Z179" i="6"/>
  <c r="Y180" i="6"/>
  <c r="Z180" i="6"/>
  <c r="Y181" i="6"/>
  <c r="Z181" i="6"/>
  <c r="Y182" i="6"/>
  <c r="Z182" i="6"/>
  <c r="Y183" i="6"/>
  <c r="Z183" i="6"/>
  <c r="Y184" i="6"/>
  <c r="Z184" i="6"/>
  <c r="Y185" i="6"/>
  <c r="Z185" i="6"/>
  <c r="Y186" i="6"/>
  <c r="Z186" i="6"/>
  <c r="Y187" i="6"/>
  <c r="Z187" i="6"/>
  <c r="Y188" i="6"/>
  <c r="Z188" i="6"/>
  <c r="Y189" i="6"/>
  <c r="Z189" i="6"/>
  <c r="Y190" i="6"/>
  <c r="Z190" i="6"/>
  <c r="Y191" i="6"/>
  <c r="Z191" i="6"/>
  <c r="Y192" i="6"/>
  <c r="Z192" i="6"/>
  <c r="Y193" i="6"/>
  <c r="Z193" i="6"/>
  <c r="Y194" i="6"/>
  <c r="Z194" i="6"/>
  <c r="Y195" i="6"/>
  <c r="Z195" i="6"/>
  <c r="Y196" i="6"/>
  <c r="Z196" i="6"/>
  <c r="Y197" i="6"/>
  <c r="Z197" i="6"/>
  <c r="Y198" i="6"/>
  <c r="Z198" i="6"/>
  <c r="Y199" i="6"/>
  <c r="Z199" i="6"/>
  <c r="Y200" i="6"/>
  <c r="Z200" i="6"/>
  <c r="Y201" i="6"/>
  <c r="Z201" i="6"/>
  <c r="Y202" i="6"/>
  <c r="Z202" i="6"/>
  <c r="Y203" i="6"/>
  <c r="Z203" i="6"/>
  <c r="Y204" i="6"/>
  <c r="Z204" i="6"/>
  <c r="Y205" i="6"/>
  <c r="Z205" i="6"/>
  <c r="Y206" i="6"/>
  <c r="Z206" i="6"/>
  <c r="Y207" i="6"/>
  <c r="Z207" i="6"/>
  <c r="Y208" i="6"/>
  <c r="Z208" i="6"/>
  <c r="Y209" i="6"/>
  <c r="Z209" i="6"/>
  <c r="Y210" i="6"/>
  <c r="Z210" i="6"/>
  <c r="Y211" i="6"/>
  <c r="Z211" i="6"/>
  <c r="Y212" i="6"/>
  <c r="Z212" i="6"/>
  <c r="Y213" i="6"/>
  <c r="Z213" i="6"/>
  <c r="Y214" i="6"/>
  <c r="Z214" i="6"/>
  <c r="Y215" i="6"/>
  <c r="Z215" i="6"/>
  <c r="Y216" i="6"/>
  <c r="Z216" i="6"/>
  <c r="Y217" i="6"/>
  <c r="Z217" i="6"/>
  <c r="Y218" i="6"/>
  <c r="Z218" i="6"/>
  <c r="Y219" i="6"/>
  <c r="Z219" i="6"/>
  <c r="Y220" i="6"/>
  <c r="Z220" i="6"/>
  <c r="Y221" i="6"/>
  <c r="Z221" i="6"/>
  <c r="Y222" i="6"/>
  <c r="Z222" i="6"/>
  <c r="Y223" i="6"/>
  <c r="Z223" i="6"/>
  <c r="Y224" i="6"/>
  <c r="Z224" i="6"/>
  <c r="Y225" i="6"/>
  <c r="Z225" i="6"/>
  <c r="Y226" i="6"/>
  <c r="Z226" i="6"/>
  <c r="Y227" i="6"/>
  <c r="Z227" i="6"/>
  <c r="Y228" i="6"/>
  <c r="Z228" i="6"/>
  <c r="Y229" i="6"/>
  <c r="Z229" i="6"/>
  <c r="Y230" i="6"/>
  <c r="Z230" i="6"/>
  <c r="Y231" i="6"/>
  <c r="Z231" i="6"/>
  <c r="Y232" i="6"/>
  <c r="Z232" i="6"/>
  <c r="Y233" i="6"/>
  <c r="Z233" i="6"/>
  <c r="Y234" i="6"/>
  <c r="Z234" i="6"/>
  <c r="Y235" i="6"/>
  <c r="Z235" i="6"/>
  <c r="Y236" i="6"/>
  <c r="Z236" i="6"/>
  <c r="Y237" i="6"/>
  <c r="Z237" i="6"/>
  <c r="Y238" i="6"/>
  <c r="Z238" i="6"/>
  <c r="Y239" i="6"/>
  <c r="Z239" i="6"/>
  <c r="Y240" i="6"/>
  <c r="Z240" i="6"/>
  <c r="Y241" i="6"/>
  <c r="Z241" i="6"/>
  <c r="Y242" i="6"/>
  <c r="Z242" i="6"/>
  <c r="Y243" i="6"/>
  <c r="Z243" i="6"/>
  <c r="Y244" i="6"/>
  <c r="Z244" i="6"/>
  <c r="Y245" i="6"/>
  <c r="Z245" i="6"/>
  <c r="Y246" i="6"/>
  <c r="Z246" i="6"/>
  <c r="Y247" i="6"/>
  <c r="Z247" i="6"/>
  <c r="Y248" i="6"/>
  <c r="Z248" i="6"/>
  <c r="Y249" i="6"/>
  <c r="Z249" i="6"/>
  <c r="Y250" i="6"/>
  <c r="Z250" i="6"/>
  <c r="Y251" i="6"/>
  <c r="Z251" i="6"/>
  <c r="Y252" i="6"/>
  <c r="Z252" i="6"/>
  <c r="Y253" i="6"/>
  <c r="Z253" i="6"/>
  <c r="Y254" i="6"/>
  <c r="Z254" i="6"/>
  <c r="Y255" i="6"/>
  <c r="Z255" i="6"/>
  <c r="Y256" i="6"/>
  <c r="Z256" i="6"/>
  <c r="Y257" i="6"/>
  <c r="Z257" i="6"/>
  <c r="Y258" i="6"/>
  <c r="Z258" i="6"/>
  <c r="Y259" i="6"/>
  <c r="Z259" i="6"/>
  <c r="Y260" i="6"/>
  <c r="Z260" i="6"/>
  <c r="Y261" i="6"/>
  <c r="Z261" i="6"/>
  <c r="Y262" i="6"/>
  <c r="Z262" i="6"/>
  <c r="Y263" i="6"/>
  <c r="Z263" i="6"/>
  <c r="Y264" i="6"/>
  <c r="Z264" i="6"/>
  <c r="Y265" i="6"/>
  <c r="Z265" i="6"/>
  <c r="Y266" i="6"/>
  <c r="Z266" i="6"/>
  <c r="Y267" i="6"/>
  <c r="Z267" i="6"/>
  <c r="Y268" i="6"/>
  <c r="Z268" i="6"/>
  <c r="Y269" i="6"/>
  <c r="Z269" i="6"/>
  <c r="Y270" i="6"/>
  <c r="Z270" i="6"/>
  <c r="Y271" i="6"/>
  <c r="Z271" i="6"/>
  <c r="Y272" i="6"/>
  <c r="Z272" i="6"/>
  <c r="Y273" i="6"/>
  <c r="Z273" i="6"/>
  <c r="Y274" i="6"/>
  <c r="Z274" i="6"/>
  <c r="Y275" i="6"/>
  <c r="Z275" i="6"/>
  <c r="Y276" i="6"/>
  <c r="Z276" i="6"/>
  <c r="Y277" i="6"/>
  <c r="Z277" i="6"/>
  <c r="Y278" i="6"/>
  <c r="Z278" i="6"/>
  <c r="Y279" i="6"/>
  <c r="Z279" i="6"/>
  <c r="Y280" i="6"/>
  <c r="Z280" i="6"/>
  <c r="Y281" i="6"/>
  <c r="Z281" i="6"/>
  <c r="Y282" i="6"/>
  <c r="Z282" i="6"/>
  <c r="Y283" i="6"/>
  <c r="Z283" i="6"/>
  <c r="Y284" i="6"/>
  <c r="Z284" i="6"/>
  <c r="Y285" i="6"/>
  <c r="Z285" i="6"/>
  <c r="Y286" i="6"/>
  <c r="Z286" i="6"/>
  <c r="Y287" i="6"/>
  <c r="Z287" i="6"/>
  <c r="Y288" i="6"/>
  <c r="Z288" i="6"/>
  <c r="Y289" i="6"/>
  <c r="Z289" i="6"/>
  <c r="Y290" i="6"/>
  <c r="Z290" i="6"/>
  <c r="Y291" i="6"/>
  <c r="Z291" i="6"/>
  <c r="Y292" i="6"/>
  <c r="Z292" i="6"/>
  <c r="Y293" i="6"/>
  <c r="Z293" i="6"/>
  <c r="Y294" i="6"/>
  <c r="Z294" i="6"/>
  <c r="Y295" i="6"/>
  <c r="Z295" i="6"/>
  <c r="Y296" i="6"/>
  <c r="Z296" i="6"/>
  <c r="Y297" i="6"/>
  <c r="Z297" i="6"/>
  <c r="Y298" i="6"/>
  <c r="Z298" i="6"/>
  <c r="Y299" i="6"/>
  <c r="Z299" i="6"/>
  <c r="Y300" i="6"/>
  <c r="Z300" i="6"/>
  <c r="Y301" i="6"/>
  <c r="Z301" i="6"/>
  <c r="Y302" i="6"/>
  <c r="Z302" i="6"/>
  <c r="Y303" i="6"/>
  <c r="Z303" i="6"/>
  <c r="Y304" i="6"/>
  <c r="Z304" i="6"/>
  <c r="Y305" i="6"/>
  <c r="Z305" i="6"/>
  <c r="Y306" i="6"/>
  <c r="Z306" i="6"/>
  <c r="Y307" i="6"/>
  <c r="Z307" i="6"/>
  <c r="Y308" i="6"/>
  <c r="Z308" i="6"/>
  <c r="Y309" i="6"/>
  <c r="Z309" i="6"/>
  <c r="Y310" i="6"/>
  <c r="Z310" i="6"/>
  <c r="Y311" i="6"/>
  <c r="Z311" i="6"/>
  <c r="Y312" i="6"/>
  <c r="Z312" i="6"/>
  <c r="Y313" i="6"/>
  <c r="Z313" i="6"/>
  <c r="Y314" i="6"/>
  <c r="Z314" i="6"/>
  <c r="Y315" i="6"/>
  <c r="Z315" i="6"/>
  <c r="Y316" i="6"/>
  <c r="Z316" i="6"/>
  <c r="Y317" i="6"/>
  <c r="Z317" i="6"/>
  <c r="Y318" i="6"/>
  <c r="Z318" i="6"/>
  <c r="Y319" i="6"/>
  <c r="Z319" i="6"/>
  <c r="Y320" i="6"/>
  <c r="Z320" i="6"/>
  <c r="Y321" i="6"/>
  <c r="Z321" i="6"/>
  <c r="Y322" i="6"/>
  <c r="Z322" i="6"/>
  <c r="Y323" i="6"/>
  <c r="Z323" i="6"/>
  <c r="Y324" i="6"/>
  <c r="Z324" i="6"/>
  <c r="Y325" i="6"/>
  <c r="Z325" i="6"/>
  <c r="Y326" i="6"/>
  <c r="Z326" i="6"/>
  <c r="Y327" i="6"/>
  <c r="Z327" i="6"/>
  <c r="Y328" i="6"/>
  <c r="Z328" i="6"/>
  <c r="Y329" i="6"/>
  <c r="Z329" i="6"/>
  <c r="Y330" i="6"/>
  <c r="Z330" i="6"/>
  <c r="Y331" i="6"/>
  <c r="Z331" i="6"/>
  <c r="Y332" i="6"/>
  <c r="Z332" i="6"/>
  <c r="Y333" i="6"/>
  <c r="Z333" i="6"/>
  <c r="Y334" i="6"/>
  <c r="Z334" i="6"/>
  <c r="Y335" i="6"/>
  <c r="Z335" i="6"/>
  <c r="Y336" i="6"/>
  <c r="Z336" i="6"/>
  <c r="Y337" i="6"/>
  <c r="Z337" i="6"/>
  <c r="Y338" i="6"/>
  <c r="Z338" i="6"/>
  <c r="Y339" i="6"/>
  <c r="Z339" i="6"/>
  <c r="Y340" i="6"/>
  <c r="Z340" i="6"/>
  <c r="Y341" i="6"/>
  <c r="Z341" i="6"/>
  <c r="Y342" i="6"/>
  <c r="Z342" i="6"/>
  <c r="Y343" i="6"/>
  <c r="Z343" i="6"/>
  <c r="Y344" i="6"/>
  <c r="Z344" i="6"/>
  <c r="Y345" i="6"/>
  <c r="Z345" i="6"/>
  <c r="Y346" i="6"/>
  <c r="Z346" i="6"/>
  <c r="Y347" i="6"/>
  <c r="Z347" i="6"/>
  <c r="Y349" i="6"/>
  <c r="Z349" i="6"/>
  <c r="Y350" i="6"/>
  <c r="Z350" i="6"/>
  <c r="Y351" i="6"/>
  <c r="Z351" i="6"/>
  <c r="Y352" i="6"/>
  <c r="Z352" i="6"/>
  <c r="Y353" i="6"/>
  <c r="Z353" i="6"/>
  <c r="Y354" i="6"/>
  <c r="Z354" i="6"/>
  <c r="Y355" i="6"/>
  <c r="Z355" i="6"/>
  <c r="Y356" i="6"/>
  <c r="Z356" i="6"/>
  <c r="Y357" i="6"/>
  <c r="Z357" i="6"/>
  <c r="Y358" i="6"/>
  <c r="Z358" i="6"/>
  <c r="Y359" i="6"/>
  <c r="Z359" i="6"/>
  <c r="Y360" i="6"/>
  <c r="Z360" i="6"/>
  <c r="Y361" i="6"/>
  <c r="Z361" i="6"/>
  <c r="Y362" i="6"/>
  <c r="Z362" i="6"/>
  <c r="Y363" i="6"/>
  <c r="Z363" i="6"/>
  <c r="Y364" i="6"/>
  <c r="Z364" i="6"/>
  <c r="Y365" i="6"/>
  <c r="Z365" i="6"/>
  <c r="Y366" i="6"/>
  <c r="Z366" i="6"/>
  <c r="Y367" i="6"/>
  <c r="Z367" i="6"/>
  <c r="Y368" i="6"/>
  <c r="Z368" i="6"/>
  <c r="Y369" i="6"/>
  <c r="Z369" i="6"/>
  <c r="Y370" i="6"/>
  <c r="Z370" i="6"/>
  <c r="Y371" i="6"/>
  <c r="Z371" i="6"/>
  <c r="Y372" i="6"/>
  <c r="Z372" i="6"/>
  <c r="Y373" i="6"/>
  <c r="Z373" i="6"/>
  <c r="Y374" i="6"/>
  <c r="Z374" i="6"/>
  <c r="Y375" i="6"/>
  <c r="Z375" i="6"/>
  <c r="Y376" i="6"/>
  <c r="Z376" i="6"/>
  <c r="Y377" i="6"/>
  <c r="Z377" i="6"/>
  <c r="Y378" i="6"/>
  <c r="Z378" i="6"/>
  <c r="Y379" i="6"/>
  <c r="Z379" i="6"/>
  <c r="Y380" i="6"/>
  <c r="Z380" i="6"/>
  <c r="Y381" i="6"/>
  <c r="Z381" i="6"/>
  <c r="Y382" i="6"/>
  <c r="Z382" i="6"/>
  <c r="Y383" i="6"/>
  <c r="Z383" i="6"/>
  <c r="Y384" i="6"/>
  <c r="Z384" i="6"/>
  <c r="Y385" i="6"/>
  <c r="Z385" i="6"/>
  <c r="Y386" i="6"/>
  <c r="Z386" i="6"/>
  <c r="Y387" i="6"/>
  <c r="Z387" i="6"/>
  <c r="Y388" i="6"/>
  <c r="Z388" i="6"/>
  <c r="Y389" i="6"/>
  <c r="Z389" i="6"/>
  <c r="Y390" i="6"/>
  <c r="Z390" i="6"/>
  <c r="Y391" i="6"/>
  <c r="Z391" i="6"/>
  <c r="Y392" i="6"/>
  <c r="Z392" i="6"/>
  <c r="Y393" i="6"/>
  <c r="Z393" i="6"/>
  <c r="Y394" i="6"/>
  <c r="Z394" i="6"/>
  <c r="Y395" i="6"/>
  <c r="Z395" i="6"/>
  <c r="Y396" i="6"/>
  <c r="Z396" i="6"/>
  <c r="Y397" i="6"/>
  <c r="Z397" i="6"/>
  <c r="Y398" i="6"/>
  <c r="Z398" i="6"/>
  <c r="Y399" i="6"/>
  <c r="Z399" i="6"/>
  <c r="Y400" i="6"/>
  <c r="Z400" i="6"/>
  <c r="Y401" i="6"/>
  <c r="Z401" i="6"/>
  <c r="Y402" i="6"/>
  <c r="Z402" i="6"/>
  <c r="Y403" i="6"/>
  <c r="Z403" i="6"/>
  <c r="Y404" i="6"/>
  <c r="Z404" i="6"/>
  <c r="Y405" i="6"/>
  <c r="Z405" i="6"/>
  <c r="Y406" i="6"/>
  <c r="Z406" i="6"/>
  <c r="Y407" i="6"/>
  <c r="Z407" i="6"/>
  <c r="Y408" i="6"/>
  <c r="Z408" i="6"/>
  <c r="Y409" i="6"/>
  <c r="Z409" i="6"/>
  <c r="Y410" i="6"/>
  <c r="Z410" i="6"/>
  <c r="Y411" i="6"/>
  <c r="Z411" i="6"/>
  <c r="Y412" i="6"/>
  <c r="Z412" i="6"/>
  <c r="Y413" i="6"/>
  <c r="Z413" i="6"/>
  <c r="Y414" i="6"/>
  <c r="Z414" i="6"/>
  <c r="Y415" i="6"/>
  <c r="Z415" i="6"/>
  <c r="Y416" i="6"/>
  <c r="Z416" i="6"/>
  <c r="Y417" i="6"/>
  <c r="Z417" i="6"/>
  <c r="Y418" i="6"/>
  <c r="Z418" i="6"/>
  <c r="Y419" i="6"/>
  <c r="Z419" i="6"/>
  <c r="Y420" i="6"/>
  <c r="Z420" i="6"/>
  <c r="Y421" i="6"/>
  <c r="Z421" i="6"/>
  <c r="Y422" i="6"/>
  <c r="Z422" i="6"/>
  <c r="Y423" i="6"/>
  <c r="Z423" i="6"/>
  <c r="Y424" i="6"/>
  <c r="Z424" i="6"/>
  <c r="Y425" i="6"/>
  <c r="Z425" i="6"/>
  <c r="Y426" i="6"/>
  <c r="Z426" i="6"/>
  <c r="Y427" i="6"/>
  <c r="Z427" i="6"/>
  <c r="Y428" i="6"/>
  <c r="Z428" i="6"/>
  <c r="Y429" i="6"/>
  <c r="Z429" i="6"/>
  <c r="Y430" i="6"/>
  <c r="Z430" i="6"/>
  <c r="Y431" i="6"/>
  <c r="Z431" i="6"/>
  <c r="Y432" i="6"/>
  <c r="Z432" i="6"/>
  <c r="Y433" i="6"/>
  <c r="Z433" i="6"/>
  <c r="Y434" i="6"/>
  <c r="AA434" i="6" s="1"/>
  <c r="Z434" i="6"/>
  <c r="Y435" i="6"/>
  <c r="Z435" i="6"/>
  <c r="Y436" i="6"/>
  <c r="Z436" i="6"/>
  <c r="Y437" i="6"/>
  <c r="Z437" i="6"/>
  <c r="Y438" i="6"/>
  <c r="Z438" i="6"/>
  <c r="Y439" i="6"/>
  <c r="Z439" i="6"/>
  <c r="Y440" i="6"/>
  <c r="Z440" i="6"/>
  <c r="Y441" i="6"/>
  <c r="Z441" i="6"/>
  <c r="Y442" i="6"/>
  <c r="Z442" i="6"/>
  <c r="Y443" i="6"/>
  <c r="Z443" i="6"/>
  <c r="AB6" i="6"/>
  <c r="Z6" i="6"/>
  <c r="O7" i="24"/>
  <c r="P7" i="24"/>
  <c r="Q7" i="24"/>
  <c r="O8" i="24"/>
  <c r="P8" i="24"/>
  <c r="Q8" i="24"/>
  <c r="O9" i="24"/>
  <c r="P9" i="24"/>
  <c r="Q9" i="24"/>
  <c r="O10" i="24"/>
  <c r="P10" i="24"/>
  <c r="Q10" i="24"/>
  <c r="O11" i="24"/>
  <c r="P11" i="24"/>
  <c r="Q11" i="24"/>
  <c r="O12" i="24"/>
  <c r="P12" i="24"/>
  <c r="Q12" i="24"/>
  <c r="O13" i="24"/>
  <c r="P13" i="24"/>
  <c r="Q13" i="24"/>
  <c r="O14" i="24"/>
  <c r="P14" i="24"/>
  <c r="Q14" i="24"/>
  <c r="O15" i="24"/>
  <c r="P15" i="24"/>
  <c r="Q15" i="24"/>
  <c r="O16" i="24"/>
  <c r="P16" i="24"/>
  <c r="Q16" i="24"/>
  <c r="O17" i="24"/>
  <c r="P17" i="24"/>
  <c r="Q17" i="24"/>
  <c r="O18" i="24"/>
  <c r="P18" i="24"/>
  <c r="Q18" i="24"/>
  <c r="O19" i="24"/>
  <c r="P19" i="24"/>
  <c r="Q19" i="24"/>
  <c r="O20" i="24"/>
  <c r="P20" i="24"/>
  <c r="Q20" i="24"/>
  <c r="O21" i="24"/>
  <c r="P21" i="24"/>
  <c r="Q21" i="24"/>
  <c r="O22" i="24"/>
  <c r="P22" i="24"/>
  <c r="Q22" i="24"/>
  <c r="O23" i="24"/>
  <c r="P23" i="24"/>
  <c r="Q23" i="24"/>
  <c r="O24" i="24"/>
  <c r="P24" i="24"/>
  <c r="Q24" i="24"/>
  <c r="O25" i="24"/>
  <c r="P25" i="24"/>
  <c r="Q25" i="24"/>
  <c r="O26" i="24"/>
  <c r="P26" i="24"/>
  <c r="Q26" i="24"/>
  <c r="O27" i="24"/>
  <c r="P27" i="24"/>
  <c r="Q27" i="24"/>
  <c r="O28" i="24"/>
  <c r="P28" i="24"/>
  <c r="Q28" i="24"/>
  <c r="O29" i="24"/>
  <c r="P29" i="24"/>
  <c r="Q29" i="24"/>
  <c r="O30" i="24"/>
  <c r="P30" i="24"/>
  <c r="Q30" i="24"/>
  <c r="O31" i="24"/>
  <c r="P31" i="24"/>
  <c r="Q31" i="24"/>
  <c r="O32" i="24"/>
  <c r="P32" i="24"/>
  <c r="Q32" i="24"/>
  <c r="O33" i="24"/>
  <c r="P33" i="24"/>
  <c r="Q33" i="24"/>
  <c r="O34" i="24"/>
  <c r="P34" i="24"/>
  <c r="Q34" i="24"/>
  <c r="O35" i="24"/>
  <c r="P35" i="24"/>
  <c r="Q35" i="24"/>
  <c r="O36" i="24"/>
  <c r="P36" i="24"/>
  <c r="Q36" i="24"/>
  <c r="O37" i="24"/>
  <c r="P37" i="24"/>
  <c r="Q37" i="24"/>
  <c r="O38" i="24"/>
  <c r="P38" i="24"/>
  <c r="Q38" i="24"/>
  <c r="O39" i="24"/>
  <c r="P39" i="24"/>
  <c r="Q39" i="24"/>
  <c r="O40" i="24"/>
  <c r="P40" i="24"/>
  <c r="Q40" i="24"/>
  <c r="O41" i="24"/>
  <c r="P41" i="24"/>
  <c r="Q41" i="24"/>
  <c r="O42" i="24"/>
  <c r="P42" i="24"/>
  <c r="Q42" i="24"/>
  <c r="O43" i="24"/>
  <c r="P43" i="24"/>
  <c r="Q43" i="24"/>
  <c r="O44" i="24"/>
  <c r="P44" i="24"/>
  <c r="Q44" i="24"/>
  <c r="O45" i="24"/>
  <c r="P45" i="24"/>
  <c r="Q45" i="24"/>
  <c r="O46" i="24"/>
  <c r="P46" i="24"/>
  <c r="Q46" i="24"/>
  <c r="O47" i="24"/>
  <c r="P47" i="24"/>
  <c r="Q47" i="24"/>
  <c r="O48" i="24"/>
  <c r="P48" i="24"/>
  <c r="Q48" i="24"/>
  <c r="O49" i="24"/>
  <c r="P49" i="24"/>
  <c r="Q49" i="24"/>
  <c r="O50" i="24"/>
  <c r="P50" i="24"/>
  <c r="Q50" i="24"/>
  <c r="O51" i="24"/>
  <c r="P51" i="24"/>
  <c r="Q51" i="24"/>
  <c r="O52" i="24"/>
  <c r="P52" i="24"/>
  <c r="Q52" i="24"/>
  <c r="O53" i="24"/>
  <c r="P53" i="24"/>
  <c r="Q53" i="24"/>
  <c r="O54" i="24"/>
  <c r="P54" i="24"/>
  <c r="Q54" i="24"/>
  <c r="O55" i="24"/>
  <c r="P55" i="24"/>
  <c r="Q55" i="24"/>
  <c r="O56" i="24"/>
  <c r="P56" i="24"/>
  <c r="Q56" i="24"/>
  <c r="O57" i="24"/>
  <c r="P57" i="24"/>
  <c r="Q57" i="24"/>
  <c r="O58" i="24"/>
  <c r="P58" i="24"/>
  <c r="Q58" i="24"/>
  <c r="O59" i="24"/>
  <c r="P59" i="24"/>
  <c r="Q59" i="24"/>
  <c r="O60" i="24"/>
  <c r="P60" i="24"/>
  <c r="Q60" i="24"/>
  <c r="O61" i="24"/>
  <c r="P61" i="24"/>
  <c r="Q61" i="24"/>
  <c r="O62" i="24"/>
  <c r="P62" i="24"/>
  <c r="Q62" i="24"/>
  <c r="O63" i="24"/>
  <c r="P63" i="24"/>
  <c r="Q63" i="24"/>
  <c r="O64" i="24"/>
  <c r="P64" i="24"/>
  <c r="Q64" i="24"/>
  <c r="O65" i="24"/>
  <c r="P65" i="24"/>
  <c r="Q65" i="24"/>
  <c r="O66" i="24"/>
  <c r="P66" i="24"/>
  <c r="Q66" i="24"/>
  <c r="O67" i="24"/>
  <c r="P67" i="24"/>
  <c r="Q67" i="24"/>
  <c r="O68" i="24"/>
  <c r="P68" i="24"/>
  <c r="Q68" i="24"/>
  <c r="O69" i="24"/>
  <c r="P69" i="24"/>
  <c r="Q69" i="24"/>
  <c r="O70" i="24"/>
  <c r="P70" i="24"/>
  <c r="Q70" i="24"/>
  <c r="O71" i="24"/>
  <c r="P71" i="24"/>
  <c r="Q71" i="24"/>
  <c r="O72" i="24"/>
  <c r="P72" i="24"/>
  <c r="Q72" i="24"/>
  <c r="O73" i="24"/>
  <c r="P73" i="24"/>
  <c r="Q73" i="24"/>
  <c r="O74" i="24"/>
  <c r="P74" i="24"/>
  <c r="Q74" i="24"/>
  <c r="O75" i="24"/>
  <c r="P75" i="24"/>
  <c r="Q75" i="24"/>
  <c r="O76" i="24"/>
  <c r="P76" i="24"/>
  <c r="Q76" i="24"/>
  <c r="O77" i="24"/>
  <c r="P77" i="24"/>
  <c r="Q77" i="24"/>
  <c r="O78" i="24"/>
  <c r="P78" i="24"/>
  <c r="Q78" i="24"/>
  <c r="O79" i="24"/>
  <c r="P79" i="24"/>
  <c r="Q79" i="24"/>
  <c r="O80" i="24"/>
  <c r="P80" i="24"/>
  <c r="Q80" i="24"/>
  <c r="O81" i="24"/>
  <c r="P81" i="24"/>
  <c r="Q81" i="24"/>
  <c r="O82" i="24"/>
  <c r="P82" i="24"/>
  <c r="Q82" i="24"/>
  <c r="O83" i="24"/>
  <c r="P83" i="24"/>
  <c r="Q83" i="24"/>
  <c r="O84" i="24"/>
  <c r="P84" i="24"/>
  <c r="Q84" i="24"/>
  <c r="O85" i="24"/>
  <c r="P85" i="24"/>
  <c r="Q85" i="24"/>
  <c r="O86" i="24"/>
  <c r="P86" i="24"/>
  <c r="Q86" i="24"/>
  <c r="O87" i="24"/>
  <c r="P87" i="24"/>
  <c r="Q87" i="24"/>
  <c r="O88" i="24"/>
  <c r="P88" i="24"/>
  <c r="Q88" i="24"/>
  <c r="O89" i="24"/>
  <c r="P89" i="24"/>
  <c r="Q89" i="24"/>
  <c r="O90" i="24"/>
  <c r="P90" i="24"/>
  <c r="Q90" i="24"/>
  <c r="O91" i="24"/>
  <c r="P91" i="24"/>
  <c r="Q91" i="24"/>
  <c r="O92" i="24"/>
  <c r="P92" i="24"/>
  <c r="Q92" i="24"/>
  <c r="O93" i="24"/>
  <c r="P93" i="24"/>
  <c r="Q93" i="24"/>
  <c r="O94" i="24"/>
  <c r="P94" i="24"/>
  <c r="Q94" i="24"/>
  <c r="O95" i="24"/>
  <c r="P95" i="24"/>
  <c r="Q95" i="24"/>
  <c r="O96" i="24"/>
  <c r="P96" i="24"/>
  <c r="Q96" i="24"/>
  <c r="O97" i="24"/>
  <c r="P97" i="24"/>
  <c r="Q97" i="24"/>
  <c r="O98" i="24"/>
  <c r="P98" i="24"/>
  <c r="Q98" i="24"/>
  <c r="O99" i="24"/>
  <c r="P99" i="24"/>
  <c r="Q99" i="24"/>
  <c r="O100" i="24"/>
  <c r="P100" i="24"/>
  <c r="Q100" i="24"/>
  <c r="O101" i="24"/>
  <c r="P101" i="24"/>
  <c r="Q101" i="24"/>
  <c r="O102" i="24"/>
  <c r="P102" i="24"/>
  <c r="Q102" i="24"/>
  <c r="O103" i="24"/>
  <c r="P103" i="24"/>
  <c r="Q103" i="24"/>
  <c r="O104" i="24"/>
  <c r="P104" i="24"/>
  <c r="Q104" i="24"/>
  <c r="O105" i="24"/>
  <c r="P105" i="24"/>
  <c r="Q105" i="24"/>
  <c r="O106" i="24"/>
  <c r="P106" i="24"/>
  <c r="Q106" i="24"/>
  <c r="O107" i="24"/>
  <c r="P107" i="24"/>
  <c r="Q107" i="24"/>
  <c r="O108" i="24"/>
  <c r="P108" i="24"/>
  <c r="Q108" i="24"/>
  <c r="O109" i="24"/>
  <c r="P109" i="24"/>
  <c r="Q109" i="24"/>
  <c r="O110" i="24"/>
  <c r="P110" i="24"/>
  <c r="Q110" i="24"/>
  <c r="O111" i="24"/>
  <c r="P111" i="24"/>
  <c r="Q111" i="24"/>
  <c r="O112" i="24"/>
  <c r="P112" i="24"/>
  <c r="Q112" i="24"/>
  <c r="O113" i="24"/>
  <c r="P113" i="24"/>
  <c r="Q113" i="24"/>
  <c r="O114" i="24"/>
  <c r="P114" i="24"/>
  <c r="Q114" i="24"/>
  <c r="O115" i="24"/>
  <c r="P115" i="24"/>
  <c r="Q115" i="24"/>
  <c r="O116" i="24"/>
  <c r="P116" i="24"/>
  <c r="Q116" i="24"/>
  <c r="O117" i="24"/>
  <c r="P117" i="24"/>
  <c r="Q117" i="24"/>
  <c r="O118" i="24"/>
  <c r="P118" i="24"/>
  <c r="Q118" i="24"/>
  <c r="O119" i="24"/>
  <c r="P119" i="24"/>
  <c r="Q119" i="24"/>
  <c r="O120" i="24"/>
  <c r="P120" i="24"/>
  <c r="Q120" i="24"/>
  <c r="O121" i="24"/>
  <c r="P121" i="24"/>
  <c r="Q121" i="24"/>
  <c r="O122" i="24"/>
  <c r="P122" i="24"/>
  <c r="Q122" i="24"/>
  <c r="O123" i="24"/>
  <c r="P123" i="24"/>
  <c r="Q123" i="24"/>
  <c r="O124" i="24"/>
  <c r="P124" i="24"/>
  <c r="Q124" i="24"/>
  <c r="O125" i="24"/>
  <c r="P125" i="24"/>
  <c r="Q125" i="24"/>
  <c r="O126" i="24"/>
  <c r="P126" i="24"/>
  <c r="Q126" i="24"/>
  <c r="O127" i="24"/>
  <c r="P127" i="24"/>
  <c r="Q127" i="24"/>
  <c r="O128" i="24"/>
  <c r="P128" i="24"/>
  <c r="Q128" i="24"/>
  <c r="O129" i="24"/>
  <c r="P129" i="24"/>
  <c r="Q129" i="24"/>
  <c r="O130" i="24"/>
  <c r="P130" i="24"/>
  <c r="Q130" i="24"/>
  <c r="O131" i="24"/>
  <c r="P131" i="24"/>
  <c r="Q131" i="24"/>
  <c r="O132" i="24"/>
  <c r="P132" i="24"/>
  <c r="Q132" i="24"/>
  <c r="O133" i="24"/>
  <c r="P133" i="24"/>
  <c r="Q133" i="24"/>
  <c r="O134" i="24"/>
  <c r="P134" i="24"/>
  <c r="Q134" i="24"/>
  <c r="O135" i="24"/>
  <c r="P135" i="24"/>
  <c r="Q135" i="24"/>
  <c r="O136" i="24"/>
  <c r="P136" i="24"/>
  <c r="Q136" i="24"/>
  <c r="O137" i="24"/>
  <c r="P137" i="24"/>
  <c r="Q137" i="24"/>
  <c r="O138" i="24"/>
  <c r="P138" i="24"/>
  <c r="Q138" i="24"/>
  <c r="O139" i="24"/>
  <c r="P139" i="24"/>
  <c r="Q139" i="24"/>
  <c r="O140" i="24"/>
  <c r="P140" i="24"/>
  <c r="Q140" i="24"/>
  <c r="O141" i="24"/>
  <c r="P141" i="24"/>
  <c r="Q141" i="24"/>
  <c r="O142" i="24"/>
  <c r="P142" i="24"/>
  <c r="Q142" i="24"/>
  <c r="O143" i="24"/>
  <c r="P143" i="24"/>
  <c r="Q143" i="24"/>
  <c r="O144" i="24"/>
  <c r="P144" i="24"/>
  <c r="Q144" i="24"/>
  <c r="O145" i="24"/>
  <c r="P145" i="24"/>
  <c r="Q145" i="24"/>
  <c r="O146" i="24"/>
  <c r="P146" i="24"/>
  <c r="Q146" i="24"/>
  <c r="O147" i="24"/>
  <c r="P147" i="24"/>
  <c r="Q147" i="24"/>
  <c r="O148" i="24"/>
  <c r="P148" i="24"/>
  <c r="Q148" i="24"/>
  <c r="O149" i="24"/>
  <c r="P149" i="24"/>
  <c r="Q149" i="24"/>
  <c r="O150" i="24"/>
  <c r="P150" i="24"/>
  <c r="Q150" i="24"/>
  <c r="O151" i="24"/>
  <c r="P151" i="24"/>
  <c r="Q151" i="24"/>
  <c r="O152" i="24"/>
  <c r="P152" i="24"/>
  <c r="Q152" i="24"/>
  <c r="O153" i="24"/>
  <c r="P153" i="24"/>
  <c r="Q153" i="24"/>
  <c r="O154" i="24"/>
  <c r="P154" i="24"/>
  <c r="Q154" i="24"/>
  <c r="O155" i="24"/>
  <c r="P155" i="24"/>
  <c r="Q155" i="24"/>
  <c r="O156" i="24"/>
  <c r="P156" i="24"/>
  <c r="Q156" i="24"/>
  <c r="O157" i="24"/>
  <c r="P157" i="24"/>
  <c r="Q157" i="24"/>
  <c r="O158" i="24"/>
  <c r="P158" i="24"/>
  <c r="Q158" i="24"/>
  <c r="O159" i="24"/>
  <c r="P159" i="24"/>
  <c r="Q159" i="24"/>
  <c r="O160" i="24"/>
  <c r="P160" i="24"/>
  <c r="Q160" i="24"/>
  <c r="O161" i="24"/>
  <c r="P161" i="24"/>
  <c r="Q161" i="24"/>
  <c r="O162" i="24"/>
  <c r="P162" i="24"/>
  <c r="Q162" i="24"/>
  <c r="O163" i="24"/>
  <c r="P163" i="24"/>
  <c r="Q163" i="24"/>
  <c r="O164" i="24"/>
  <c r="P164" i="24"/>
  <c r="Q164" i="24"/>
  <c r="O165" i="24"/>
  <c r="P165" i="24"/>
  <c r="Q165" i="24"/>
  <c r="O166" i="24"/>
  <c r="P166" i="24"/>
  <c r="Q166" i="24"/>
  <c r="O167" i="24"/>
  <c r="P167" i="24"/>
  <c r="Q167" i="24"/>
  <c r="O168" i="24"/>
  <c r="P168" i="24"/>
  <c r="Q168" i="24"/>
  <c r="O169" i="24"/>
  <c r="P169" i="24"/>
  <c r="Q169" i="24"/>
  <c r="O170" i="24"/>
  <c r="P170" i="24"/>
  <c r="Q170" i="24"/>
  <c r="O171" i="24"/>
  <c r="P171" i="24"/>
  <c r="Q171" i="24"/>
  <c r="O172" i="24"/>
  <c r="P172" i="24"/>
  <c r="Q172" i="24"/>
  <c r="O173" i="24"/>
  <c r="P173" i="24"/>
  <c r="Q173" i="24"/>
  <c r="O174" i="24"/>
  <c r="P174" i="24"/>
  <c r="Q174" i="24"/>
  <c r="O175" i="24"/>
  <c r="P175" i="24"/>
  <c r="Q175" i="24"/>
  <c r="O176" i="24"/>
  <c r="P176" i="24"/>
  <c r="Q176" i="24"/>
  <c r="O177" i="24"/>
  <c r="P177" i="24"/>
  <c r="Q177" i="24"/>
  <c r="O178" i="24"/>
  <c r="P178" i="24"/>
  <c r="Q178" i="24"/>
  <c r="O179" i="24"/>
  <c r="P179" i="24"/>
  <c r="Q179" i="24"/>
  <c r="O180" i="24"/>
  <c r="P180" i="24"/>
  <c r="Q180" i="24"/>
  <c r="O181" i="24"/>
  <c r="P181" i="24"/>
  <c r="Q181" i="24"/>
  <c r="O182" i="24"/>
  <c r="P182" i="24"/>
  <c r="Q182" i="24"/>
  <c r="O183" i="24"/>
  <c r="P183" i="24"/>
  <c r="Q183" i="24"/>
  <c r="O184" i="24"/>
  <c r="P184" i="24"/>
  <c r="Q184" i="24"/>
  <c r="O185" i="24"/>
  <c r="P185" i="24"/>
  <c r="Q185" i="24"/>
  <c r="O186" i="24"/>
  <c r="P186" i="24"/>
  <c r="Q186" i="24"/>
  <c r="O187" i="24"/>
  <c r="P187" i="24"/>
  <c r="Q187" i="24"/>
  <c r="O188" i="24"/>
  <c r="P188" i="24"/>
  <c r="Q188" i="24"/>
  <c r="O189" i="24"/>
  <c r="P189" i="24"/>
  <c r="Q189" i="24"/>
  <c r="O190" i="24"/>
  <c r="P190" i="24"/>
  <c r="Q190" i="24"/>
  <c r="O191" i="24"/>
  <c r="P191" i="24"/>
  <c r="Q191" i="24"/>
  <c r="O192" i="24"/>
  <c r="P192" i="24"/>
  <c r="Q192" i="24"/>
  <c r="O193" i="24"/>
  <c r="P193" i="24"/>
  <c r="Q193" i="24"/>
  <c r="O194" i="24"/>
  <c r="P194" i="24"/>
  <c r="Q194" i="24"/>
  <c r="O195" i="24"/>
  <c r="P195" i="24"/>
  <c r="Q195" i="24"/>
  <c r="O196" i="24"/>
  <c r="P196" i="24"/>
  <c r="Q196" i="24"/>
  <c r="O197" i="24"/>
  <c r="P197" i="24"/>
  <c r="Q197" i="24"/>
  <c r="O198" i="24"/>
  <c r="P198" i="24"/>
  <c r="Q198" i="24"/>
  <c r="O199" i="24"/>
  <c r="P199" i="24"/>
  <c r="Q199" i="24"/>
  <c r="O200" i="24"/>
  <c r="P200" i="24"/>
  <c r="Q200" i="24"/>
  <c r="O201" i="24"/>
  <c r="P201" i="24"/>
  <c r="Q201" i="24"/>
  <c r="O202" i="24"/>
  <c r="P202" i="24"/>
  <c r="Q202" i="24"/>
  <c r="O203" i="24"/>
  <c r="P203" i="24"/>
  <c r="Q203" i="24"/>
  <c r="O204" i="24"/>
  <c r="P204" i="24"/>
  <c r="Q204" i="24"/>
  <c r="O205" i="24"/>
  <c r="P205" i="24"/>
  <c r="Q205" i="24"/>
  <c r="O206" i="24"/>
  <c r="P206" i="24"/>
  <c r="Q206" i="24"/>
  <c r="O207" i="24"/>
  <c r="P207" i="24"/>
  <c r="Q207" i="24"/>
  <c r="O208" i="24"/>
  <c r="P208" i="24"/>
  <c r="Q208" i="24"/>
  <c r="O209" i="24"/>
  <c r="P209" i="24"/>
  <c r="Q209" i="24"/>
  <c r="O210" i="24"/>
  <c r="P210" i="24"/>
  <c r="Q210" i="24"/>
  <c r="O211" i="24"/>
  <c r="P211" i="24"/>
  <c r="Q211" i="24"/>
  <c r="O212" i="24"/>
  <c r="P212" i="24"/>
  <c r="Q212" i="24"/>
  <c r="O213" i="24"/>
  <c r="P213" i="24"/>
  <c r="Q213" i="24"/>
  <c r="O214" i="24"/>
  <c r="P214" i="24"/>
  <c r="Q214" i="24"/>
  <c r="O215" i="24"/>
  <c r="P215" i="24"/>
  <c r="Q215" i="24"/>
  <c r="O216" i="24"/>
  <c r="P216" i="24"/>
  <c r="Q216" i="24"/>
  <c r="O217" i="24"/>
  <c r="P217" i="24"/>
  <c r="Q217" i="24"/>
  <c r="O218" i="24"/>
  <c r="P218" i="24"/>
  <c r="Q218" i="24"/>
  <c r="O219" i="24"/>
  <c r="P219" i="24"/>
  <c r="Q219" i="24"/>
  <c r="O220" i="24"/>
  <c r="P220" i="24"/>
  <c r="Q220" i="24"/>
  <c r="O221" i="24"/>
  <c r="P221" i="24"/>
  <c r="Q221" i="24"/>
  <c r="O222" i="24"/>
  <c r="P222" i="24"/>
  <c r="Q222" i="24"/>
  <c r="O223" i="24"/>
  <c r="P223" i="24"/>
  <c r="Q223" i="24"/>
  <c r="O224" i="24"/>
  <c r="P224" i="24"/>
  <c r="Q224" i="24"/>
  <c r="O225" i="24"/>
  <c r="P225" i="24"/>
  <c r="Q225" i="24"/>
  <c r="O226" i="24"/>
  <c r="P226" i="24"/>
  <c r="Q226" i="24"/>
  <c r="O227" i="24"/>
  <c r="P227" i="24"/>
  <c r="Q227" i="24"/>
  <c r="O228" i="24"/>
  <c r="P228" i="24"/>
  <c r="Q228" i="24"/>
  <c r="O229" i="24"/>
  <c r="P229" i="24"/>
  <c r="Q229" i="24"/>
  <c r="O230" i="24"/>
  <c r="P230" i="24"/>
  <c r="Q230" i="24"/>
  <c r="O231" i="24"/>
  <c r="P231" i="24"/>
  <c r="Q231" i="24"/>
  <c r="O232" i="24"/>
  <c r="P232" i="24"/>
  <c r="Q232" i="24"/>
  <c r="O233" i="24"/>
  <c r="P233" i="24"/>
  <c r="Q233" i="24"/>
  <c r="O234" i="24"/>
  <c r="P234" i="24"/>
  <c r="Q234" i="24"/>
  <c r="O235" i="24"/>
  <c r="P235" i="24"/>
  <c r="Q235" i="24"/>
  <c r="O236" i="24"/>
  <c r="P236" i="24"/>
  <c r="Q236" i="24"/>
  <c r="O237" i="24"/>
  <c r="P237" i="24"/>
  <c r="Q237" i="24"/>
  <c r="O238" i="24"/>
  <c r="P238" i="24"/>
  <c r="Q238" i="24"/>
  <c r="O239" i="24"/>
  <c r="P239" i="24"/>
  <c r="Q239" i="24"/>
  <c r="O240" i="24"/>
  <c r="P240" i="24"/>
  <c r="Q240" i="24"/>
  <c r="O241" i="24"/>
  <c r="P241" i="24"/>
  <c r="Q241" i="24"/>
  <c r="O242" i="24"/>
  <c r="P242" i="24"/>
  <c r="Q242" i="24"/>
  <c r="O243" i="24"/>
  <c r="P243" i="24"/>
  <c r="Q243" i="24"/>
  <c r="O244" i="24"/>
  <c r="P244" i="24"/>
  <c r="Q244" i="24"/>
  <c r="O245" i="24"/>
  <c r="P245" i="24"/>
  <c r="Q245" i="24"/>
  <c r="O246" i="24"/>
  <c r="P246" i="24"/>
  <c r="Q246" i="24"/>
  <c r="O247" i="24"/>
  <c r="P247" i="24"/>
  <c r="Q247" i="24"/>
  <c r="O248" i="24"/>
  <c r="P248" i="24"/>
  <c r="Q248" i="24"/>
  <c r="O249" i="24"/>
  <c r="P249" i="24"/>
  <c r="Q249" i="24"/>
  <c r="O250" i="24"/>
  <c r="P250" i="24"/>
  <c r="Q250" i="24"/>
  <c r="O251" i="24"/>
  <c r="P251" i="24"/>
  <c r="Q251" i="24"/>
  <c r="O252" i="24"/>
  <c r="P252" i="24"/>
  <c r="Q252" i="24"/>
  <c r="O253" i="24"/>
  <c r="P253" i="24"/>
  <c r="Q253" i="24"/>
  <c r="O254" i="24"/>
  <c r="P254" i="24"/>
  <c r="Q254" i="24"/>
  <c r="O255" i="24"/>
  <c r="P255" i="24"/>
  <c r="Q255" i="24"/>
  <c r="O256" i="24"/>
  <c r="P256" i="24"/>
  <c r="Q256" i="24"/>
  <c r="O257" i="24"/>
  <c r="P257" i="24"/>
  <c r="Q257" i="24"/>
  <c r="O258" i="24"/>
  <c r="P258" i="24"/>
  <c r="Q258" i="24"/>
  <c r="O259" i="24"/>
  <c r="P259" i="24"/>
  <c r="Q259" i="24"/>
  <c r="O260" i="24"/>
  <c r="P260" i="24"/>
  <c r="Q260" i="24"/>
  <c r="O261" i="24"/>
  <c r="P261" i="24"/>
  <c r="Q261" i="24"/>
  <c r="O262" i="24"/>
  <c r="P262" i="24"/>
  <c r="Q262" i="24"/>
  <c r="O263" i="24"/>
  <c r="P263" i="24"/>
  <c r="Q263" i="24"/>
  <c r="O264" i="24"/>
  <c r="P264" i="24"/>
  <c r="Q264" i="24"/>
  <c r="O265" i="24"/>
  <c r="P265" i="24"/>
  <c r="Q265" i="24"/>
  <c r="O266" i="24"/>
  <c r="P266" i="24"/>
  <c r="Q266" i="24"/>
  <c r="O267" i="24"/>
  <c r="P267" i="24"/>
  <c r="Q267" i="24"/>
  <c r="O268" i="24"/>
  <c r="P268" i="24"/>
  <c r="Q268" i="24"/>
  <c r="O269" i="24"/>
  <c r="P269" i="24"/>
  <c r="Q269" i="24"/>
  <c r="O270" i="24"/>
  <c r="P270" i="24"/>
  <c r="Q270" i="24"/>
  <c r="O271" i="24"/>
  <c r="P271" i="24"/>
  <c r="Q271" i="24"/>
  <c r="O272" i="24"/>
  <c r="P272" i="24"/>
  <c r="Q272" i="24"/>
  <c r="O273" i="24"/>
  <c r="P273" i="24"/>
  <c r="Q273" i="24"/>
  <c r="O274" i="24"/>
  <c r="P274" i="24"/>
  <c r="Q274" i="24"/>
  <c r="O275" i="24"/>
  <c r="P275" i="24"/>
  <c r="Q275" i="24"/>
  <c r="O276" i="24"/>
  <c r="P276" i="24"/>
  <c r="Q276" i="24"/>
  <c r="O277" i="24"/>
  <c r="P277" i="24"/>
  <c r="Q277" i="24"/>
  <c r="O278" i="24"/>
  <c r="P278" i="24"/>
  <c r="Q278" i="24"/>
  <c r="O279" i="24"/>
  <c r="P279" i="24"/>
  <c r="Q279" i="24"/>
  <c r="O280" i="24"/>
  <c r="P280" i="24"/>
  <c r="Q280" i="24"/>
  <c r="O281" i="24"/>
  <c r="P281" i="24"/>
  <c r="Q281" i="24"/>
  <c r="O282" i="24"/>
  <c r="P282" i="24"/>
  <c r="Q282" i="24"/>
  <c r="O283" i="24"/>
  <c r="P283" i="24"/>
  <c r="Q283" i="24"/>
  <c r="O284" i="24"/>
  <c r="P284" i="24"/>
  <c r="Q284" i="24"/>
  <c r="O285" i="24"/>
  <c r="P285" i="24"/>
  <c r="Q285" i="24"/>
  <c r="O286" i="24"/>
  <c r="P286" i="24"/>
  <c r="Q286" i="24"/>
  <c r="O287" i="24"/>
  <c r="P287" i="24"/>
  <c r="Q287" i="24"/>
  <c r="O288" i="24"/>
  <c r="P288" i="24"/>
  <c r="Q288" i="24"/>
  <c r="O289" i="24"/>
  <c r="P289" i="24"/>
  <c r="Q289" i="24"/>
  <c r="O290" i="24"/>
  <c r="P290" i="24"/>
  <c r="Q290" i="24"/>
  <c r="O291" i="24"/>
  <c r="P291" i="24"/>
  <c r="Q291" i="24"/>
  <c r="O292" i="24"/>
  <c r="P292" i="24"/>
  <c r="Q292" i="24"/>
  <c r="O293" i="24"/>
  <c r="P293" i="24"/>
  <c r="Q293" i="24"/>
  <c r="O294" i="24"/>
  <c r="P294" i="24"/>
  <c r="Q294" i="24"/>
  <c r="O295" i="24"/>
  <c r="P295" i="24"/>
  <c r="Q295" i="24"/>
  <c r="O296" i="24"/>
  <c r="P296" i="24"/>
  <c r="Q296" i="24"/>
  <c r="O297" i="24"/>
  <c r="P297" i="24"/>
  <c r="Q297" i="24"/>
  <c r="O298" i="24"/>
  <c r="P298" i="24"/>
  <c r="Q298" i="24"/>
  <c r="O299" i="24"/>
  <c r="P299" i="24"/>
  <c r="Q299" i="24"/>
  <c r="O300" i="24"/>
  <c r="P300" i="24"/>
  <c r="Q300" i="24"/>
  <c r="O301" i="24"/>
  <c r="P301" i="24"/>
  <c r="Q301" i="24"/>
  <c r="O302" i="24"/>
  <c r="P302" i="24"/>
  <c r="Q302" i="24"/>
  <c r="O303" i="24"/>
  <c r="P303" i="24"/>
  <c r="Q303" i="24"/>
  <c r="O304" i="24"/>
  <c r="P304" i="24"/>
  <c r="Q304" i="24"/>
  <c r="O305" i="24"/>
  <c r="P305" i="24"/>
  <c r="Q305" i="24"/>
  <c r="O306" i="24"/>
  <c r="P306" i="24"/>
  <c r="Q306" i="24"/>
  <c r="O307" i="24"/>
  <c r="P307" i="24"/>
  <c r="Q307" i="24"/>
  <c r="O308" i="24"/>
  <c r="P308" i="24"/>
  <c r="Q308" i="24"/>
  <c r="O309" i="24"/>
  <c r="P309" i="24"/>
  <c r="Q309" i="24"/>
  <c r="O310" i="24"/>
  <c r="P310" i="24"/>
  <c r="Q310" i="24"/>
  <c r="O311" i="24"/>
  <c r="P311" i="24"/>
  <c r="Q311" i="24"/>
  <c r="O312" i="24"/>
  <c r="P312" i="24"/>
  <c r="Q312" i="24"/>
  <c r="O313" i="24"/>
  <c r="P313" i="24"/>
  <c r="Q313" i="24"/>
  <c r="O314" i="24"/>
  <c r="P314" i="24"/>
  <c r="Q314" i="24"/>
  <c r="O315" i="24"/>
  <c r="P315" i="24"/>
  <c r="Q315" i="24"/>
  <c r="O316" i="24"/>
  <c r="P316" i="24"/>
  <c r="Q316" i="24"/>
  <c r="O317" i="24"/>
  <c r="P317" i="24"/>
  <c r="Q317" i="24"/>
  <c r="O318" i="24"/>
  <c r="P318" i="24"/>
  <c r="Q318" i="24"/>
  <c r="O319" i="24"/>
  <c r="P319" i="24"/>
  <c r="Q319" i="24"/>
  <c r="O320" i="24"/>
  <c r="P320" i="24"/>
  <c r="Q320" i="24"/>
  <c r="O321" i="24"/>
  <c r="P321" i="24"/>
  <c r="Q321" i="24"/>
  <c r="O322" i="24"/>
  <c r="P322" i="24"/>
  <c r="Q322" i="24"/>
  <c r="O323" i="24"/>
  <c r="P323" i="24"/>
  <c r="Q323" i="24"/>
  <c r="O324" i="24"/>
  <c r="P324" i="24"/>
  <c r="Q324" i="24"/>
  <c r="O325" i="24"/>
  <c r="P325" i="24"/>
  <c r="Q325" i="24"/>
  <c r="O326" i="24"/>
  <c r="P326" i="24"/>
  <c r="Q326" i="24"/>
  <c r="O327" i="24"/>
  <c r="P327" i="24"/>
  <c r="Q327" i="24"/>
  <c r="O328" i="24"/>
  <c r="P328" i="24"/>
  <c r="Q328" i="24"/>
  <c r="O329" i="24"/>
  <c r="P329" i="24"/>
  <c r="Q329" i="24"/>
  <c r="O330" i="24"/>
  <c r="P330" i="24"/>
  <c r="Q330" i="24"/>
  <c r="O331" i="24"/>
  <c r="P331" i="24"/>
  <c r="Q331" i="24"/>
  <c r="O332" i="24"/>
  <c r="P332" i="24"/>
  <c r="Q332" i="24"/>
  <c r="O333" i="24"/>
  <c r="P333" i="24"/>
  <c r="Q333" i="24"/>
  <c r="O334" i="24"/>
  <c r="P334" i="24"/>
  <c r="Q334" i="24"/>
  <c r="O335" i="24"/>
  <c r="P335" i="24"/>
  <c r="Q335" i="24"/>
  <c r="O336" i="24"/>
  <c r="P336" i="24"/>
  <c r="Q336" i="24"/>
  <c r="O337" i="24"/>
  <c r="P337" i="24"/>
  <c r="Q337" i="24"/>
  <c r="O338" i="24"/>
  <c r="P338" i="24"/>
  <c r="Q338" i="24"/>
  <c r="O339" i="24"/>
  <c r="P339" i="24"/>
  <c r="Q339" i="24"/>
  <c r="O340" i="24"/>
  <c r="P340" i="24"/>
  <c r="Q340" i="24"/>
  <c r="O341" i="24"/>
  <c r="P341" i="24"/>
  <c r="Q341" i="24"/>
  <c r="O342" i="24"/>
  <c r="P342" i="24"/>
  <c r="Q342" i="24"/>
  <c r="O343" i="24"/>
  <c r="P343" i="24"/>
  <c r="Q343" i="24"/>
  <c r="O344" i="24"/>
  <c r="P344" i="24"/>
  <c r="Q344" i="24"/>
  <c r="O345" i="24"/>
  <c r="P345" i="24"/>
  <c r="Q345" i="24"/>
  <c r="O346" i="24"/>
  <c r="P346" i="24"/>
  <c r="Q346" i="24"/>
  <c r="O347" i="24"/>
  <c r="P347" i="24"/>
  <c r="Q347" i="24"/>
  <c r="O348" i="24"/>
  <c r="P348" i="24"/>
  <c r="Q348" i="24"/>
  <c r="O349" i="24"/>
  <c r="P349" i="24"/>
  <c r="Q349" i="24"/>
  <c r="O350" i="24"/>
  <c r="P350" i="24"/>
  <c r="Q350" i="24"/>
  <c r="O351" i="24"/>
  <c r="P351" i="24"/>
  <c r="Q351" i="24"/>
  <c r="O352" i="24"/>
  <c r="P352" i="24"/>
  <c r="Q352" i="24"/>
  <c r="O353" i="24"/>
  <c r="P353" i="24"/>
  <c r="Q353" i="24"/>
  <c r="O354" i="24"/>
  <c r="P354" i="24"/>
  <c r="Q354" i="24"/>
  <c r="O355" i="24"/>
  <c r="P355" i="24"/>
  <c r="Q355" i="24"/>
  <c r="O356" i="24"/>
  <c r="P356" i="24"/>
  <c r="Q356" i="24"/>
  <c r="O357" i="24"/>
  <c r="P357" i="24"/>
  <c r="Q357" i="24"/>
  <c r="O358" i="24"/>
  <c r="P358" i="24"/>
  <c r="Q358" i="24"/>
  <c r="O359" i="24"/>
  <c r="P359" i="24"/>
  <c r="Q359" i="24"/>
  <c r="O360" i="24"/>
  <c r="P360" i="24"/>
  <c r="Q360" i="24"/>
  <c r="O361" i="24"/>
  <c r="P361" i="24"/>
  <c r="Q361" i="24"/>
  <c r="O362" i="24"/>
  <c r="P362" i="24"/>
  <c r="Q362" i="24"/>
  <c r="O363" i="24"/>
  <c r="P363" i="24"/>
  <c r="Q363" i="24"/>
  <c r="O364" i="24"/>
  <c r="P364" i="24"/>
  <c r="Q364" i="24"/>
  <c r="O365" i="24"/>
  <c r="P365" i="24"/>
  <c r="Q365" i="24"/>
  <c r="O366" i="24"/>
  <c r="P366" i="24"/>
  <c r="Q366" i="24"/>
  <c r="O367" i="24"/>
  <c r="P367" i="24"/>
  <c r="Q367" i="24"/>
  <c r="O368" i="24"/>
  <c r="P368" i="24"/>
  <c r="Q368" i="24"/>
  <c r="O369" i="24"/>
  <c r="P369" i="24"/>
  <c r="Q369" i="24"/>
  <c r="O370" i="24"/>
  <c r="P370" i="24"/>
  <c r="Q370" i="24"/>
  <c r="O371" i="24"/>
  <c r="P371" i="24"/>
  <c r="Q371" i="24"/>
  <c r="O372" i="24"/>
  <c r="P372" i="24"/>
  <c r="Q372" i="24"/>
  <c r="O373" i="24"/>
  <c r="P373" i="24"/>
  <c r="Q373" i="24"/>
  <c r="O374" i="24"/>
  <c r="P374" i="24"/>
  <c r="Q374" i="24"/>
  <c r="O375" i="24"/>
  <c r="P375" i="24"/>
  <c r="Q375" i="24"/>
  <c r="O376" i="24"/>
  <c r="P376" i="24"/>
  <c r="Q376" i="24"/>
  <c r="O377" i="24"/>
  <c r="P377" i="24"/>
  <c r="Q377" i="24"/>
  <c r="O378" i="24"/>
  <c r="P378" i="24"/>
  <c r="Q378" i="24"/>
  <c r="O379" i="24"/>
  <c r="P379" i="24"/>
  <c r="Q379" i="24"/>
  <c r="O380" i="24"/>
  <c r="P380" i="24"/>
  <c r="Q380" i="24"/>
  <c r="O381" i="24"/>
  <c r="P381" i="24"/>
  <c r="Q381" i="24"/>
  <c r="O382" i="24"/>
  <c r="P382" i="24"/>
  <c r="Q382" i="24"/>
  <c r="O383" i="24"/>
  <c r="P383" i="24"/>
  <c r="Q383" i="24"/>
  <c r="O384" i="24"/>
  <c r="P384" i="24"/>
  <c r="Q384" i="24"/>
  <c r="O385" i="24"/>
  <c r="P385" i="24"/>
  <c r="Q385" i="24"/>
  <c r="O386" i="24"/>
  <c r="P386" i="24"/>
  <c r="Q386" i="24"/>
  <c r="O387" i="24"/>
  <c r="P387" i="24"/>
  <c r="Q387" i="24"/>
  <c r="O388" i="24"/>
  <c r="P388" i="24"/>
  <c r="Q388" i="24"/>
  <c r="O389" i="24"/>
  <c r="P389" i="24"/>
  <c r="Q389" i="24"/>
  <c r="O390" i="24"/>
  <c r="P390" i="24"/>
  <c r="Q390" i="24"/>
  <c r="O391" i="24"/>
  <c r="P391" i="24"/>
  <c r="Q391" i="24"/>
  <c r="O392" i="24"/>
  <c r="P392" i="24"/>
  <c r="Q392" i="24"/>
  <c r="O393" i="24"/>
  <c r="P393" i="24"/>
  <c r="Q393" i="24"/>
  <c r="O394" i="24"/>
  <c r="P394" i="24"/>
  <c r="Q394" i="24"/>
  <c r="O395" i="24"/>
  <c r="P395" i="24"/>
  <c r="Q395" i="24"/>
  <c r="O396" i="24"/>
  <c r="P396" i="24"/>
  <c r="Q396" i="24"/>
  <c r="O397" i="24"/>
  <c r="P397" i="24"/>
  <c r="Q397" i="24"/>
  <c r="O398" i="24"/>
  <c r="P398" i="24"/>
  <c r="Q398" i="24"/>
  <c r="O399" i="24"/>
  <c r="P399" i="24"/>
  <c r="Q399" i="24"/>
  <c r="O400" i="24"/>
  <c r="P400" i="24"/>
  <c r="Q400" i="24"/>
  <c r="O401" i="24"/>
  <c r="P401" i="24"/>
  <c r="Q401" i="24"/>
  <c r="O402" i="24"/>
  <c r="P402" i="24"/>
  <c r="Q402" i="24"/>
  <c r="O403" i="24"/>
  <c r="P403" i="24"/>
  <c r="Q403" i="24"/>
  <c r="O404" i="24"/>
  <c r="P404" i="24"/>
  <c r="Q404" i="24"/>
  <c r="O405" i="24"/>
  <c r="P405" i="24"/>
  <c r="Q405" i="24"/>
  <c r="O406" i="24"/>
  <c r="P406" i="24"/>
  <c r="Q406" i="24"/>
  <c r="O407" i="24"/>
  <c r="P407" i="24"/>
  <c r="Q407" i="24"/>
  <c r="O408" i="24"/>
  <c r="P408" i="24"/>
  <c r="Q408" i="24"/>
  <c r="O409" i="24"/>
  <c r="P409" i="24"/>
  <c r="Q409" i="24"/>
  <c r="O410" i="24"/>
  <c r="P410" i="24"/>
  <c r="Q410" i="24"/>
  <c r="O411" i="24"/>
  <c r="P411" i="24"/>
  <c r="Q411" i="24"/>
  <c r="O412" i="24"/>
  <c r="P412" i="24"/>
  <c r="Q412" i="24"/>
  <c r="O413" i="24"/>
  <c r="P413" i="24"/>
  <c r="Q413" i="24"/>
  <c r="O414" i="24"/>
  <c r="P414" i="24"/>
  <c r="Q414" i="24"/>
  <c r="O415" i="24"/>
  <c r="P415" i="24"/>
  <c r="Q415" i="24"/>
  <c r="O416" i="24"/>
  <c r="P416" i="24"/>
  <c r="Q416" i="24"/>
  <c r="O417" i="24"/>
  <c r="P417" i="24"/>
  <c r="Q417" i="24"/>
  <c r="O418" i="24"/>
  <c r="P418" i="24"/>
  <c r="Q418" i="24"/>
  <c r="O419" i="24"/>
  <c r="P419" i="24"/>
  <c r="Q419" i="24"/>
  <c r="O420" i="24"/>
  <c r="P420" i="24"/>
  <c r="Q420" i="24"/>
  <c r="O421" i="24"/>
  <c r="P421" i="24"/>
  <c r="Q421" i="24"/>
  <c r="O7" i="7"/>
  <c r="P7" i="7"/>
  <c r="Q7" i="7"/>
  <c r="O8" i="7"/>
  <c r="P8" i="7"/>
  <c r="Q8" i="7"/>
  <c r="O9" i="7"/>
  <c r="P9" i="7"/>
  <c r="Q9" i="7"/>
  <c r="O10" i="7"/>
  <c r="P10" i="7"/>
  <c r="Q10" i="7"/>
  <c r="O11" i="7"/>
  <c r="P11" i="7"/>
  <c r="Q11" i="7"/>
  <c r="O12" i="7"/>
  <c r="P12" i="7"/>
  <c r="Q12" i="7"/>
  <c r="O13" i="7"/>
  <c r="P13" i="7"/>
  <c r="Q13" i="7"/>
  <c r="O14" i="7"/>
  <c r="P14" i="7"/>
  <c r="Q14" i="7"/>
  <c r="O15" i="7"/>
  <c r="P15" i="7"/>
  <c r="Q15" i="7"/>
  <c r="O16" i="7"/>
  <c r="P16" i="7"/>
  <c r="Q16" i="7"/>
  <c r="O17" i="7"/>
  <c r="P17" i="7"/>
  <c r="Q17" i="7"/>
  <c r="O18" i="7"/>
  <c r="P18" i="7"/>
  <c r="Q18" i="7"/>
  <c r="O19" i="7"/>
  <c r="P19" i="7"/>
  <c r="Q19" i="7"/>
  <c r="O20" i="7"/>
  <c r="P20" i="7"/>
  <c r="Q20" i="7"/>
  <c r="O21" i="7"/>
  <c r="P21" i="7"/>
  <c r="Q21" i="7"/>
  <c r="O22" i="7"/>
  <c r="P22" i="7"/>
  <c r="Q22" i="7"/>
  <c r="O23" i="7"/>
  <c r="P23" i="7"/>
  <c r="Q23" i="7"/>
  <c r="O24" i="7"/>
  <c r="P24" i="7"/>
  <c r="Q24" i="7"/>
  <c r="O25" i="7"/>
  <c r="P25" i="7"/>
  <c r="Q25" i="7"/>
  <c r="O26" i="7"/>
  <c r="P26" i="7"/>
  <c r="Q26" i="7"/>
  <c r="O27" i="7"/>
  <c r="P27" i="7"/>
  <c r="Q27" i="7"/>
  <c r="O28" i="7"/>
  <c r="P28" i="7"/>
  <c r="Q28" i="7"/>
  <c r="O29" i="7"/>
  <c r="P29" i="7"/>
  <c r="Q29" i="7"/>
  <c r="O30" i="7"/>
  <c r="P30" i="7"/>
  <c r="Q30" i="7"/>
  <c r="O31" i="7"/>
  <c r="P31" i="7"/>
  <c r="Q31" i="7"/>
  <c r="O32" i="7"/>
  <c r="P32" i="7"/>
  <c r="Q32" i="7"/>
  <c r="O33" i="7"/>
  <c r="P33" i="7"/>
  <c r="Q33" i="7"/>
  <c r="O34" i="7"/>
  <c r="P34" i="7"/>
  <c r="Q34" i="7"/>
  <c r="O35" i="7"/>
  <c r="P35" i="7"/>
  <c r="Q35" i="7"/>
  <c r="O36" i="7"/>
  <c r="P36" i="7"/>
  <c r="Q36" i="7"/>
  <c r="O37" i="7"/>
  <c r="P37" i="7"/>
  <c r="Q37" i="7"/>
  <c r="O38" i="7"/>
  <c r="P38" i="7"/>
  <c r="Q38" i="7"/>
  <c r="O39" i="7"/>
  <c r="P39" i="7"/>
  <c r="Q39" i="7"/>
  <c r="O40" i="7"/>
  <c r="P40" i="7"/>
  <c r="Q40" i="7"/>
  <c r="O41" i="7"/>
  <c r="P41" i="7"/>
  <c r="Q41" i="7"/>
  <c r="O42" i="7"/>
  <c r="P42" i="7"/>
  <c r="Q42" i="7"/>
  <c r="O43" i="7"/>
  <c r="P43" i="7"/>
  <c r="Q43" i="7"/>
  <c r="O44" i="7"/>
  <c r="P44" i="7"/>
  <c r="Q44" i="7"/>
  <c r="O45" i="7"/>
  <c r="P45" i="7"/>
  <c r="Q45" i="7"/>
  <c r="O46" i="7"/>
  <c r="P46" i="7"/>
  <c r="Q46" i="7"/>
  <c r="O47" i="7"/>
  <c r="P47" i="7"/>
  <c r="Q47" i="7"/>
  <c r="O48" i="7"/>
  <c r="P48" i="7"/>
  <c r="Q48" i="7"/>
  <c r="O49" i="7"/>
  <c r="P49" i="7"/>
  <c r="Q49" i="7"/>
  <c r="O50" i="7"/>
  <c r="P50" i="7"/>
  <c r="Q50" i="7"/>
  <c r="O51" i="7"/>
  <c r="P51" i="7"/>
  <c r="Q51" i="7"/>
  <c r="O52" i="7"/>
  <c r="P52" i="7"/>
  <c r="Q52" i="7"/>
  <c r="O53" i="7"/>
  <c r="P53" i="7"/>
  <c r="Q53" i="7"/>
  <c r="O54" i="7"/>
  <c r="P54" i="7"/>
  <c r="Q54" i="7"/>
  <c r="O55" i="7"/>
  <c r="P55" i="7"/>
  <c r="Q55" i="7"/>
  <c r="O56" i="7"/>
  <c r="P56" i="7"/>
  <c r="Q56" i="7"/>
  <c r="O57" i="7"/>
  <c r="P57" i="7"/>
  <c r="Q57" i="7"/>
  <c r="O58" i="7"/>
  <c r="P58" i="7"/>
  <c r="Q58" i="7"/>
  <c r="O59" i="7"/>
  <c r="P59" i="7"/>
  <c r="Q59" i="7"/>
  <c r="O60" i="7"/>
  <c r="P60" i="7"/>
  <c r="Q60" i="7"/>
  <c r="O61" i="7"/>
  <c r="P61" i="7"/>
  <c r="Q61" i="7"/>
  <c r="O62" i="7"/>
  <c r="P62" i="7"/>
  <c r="Q62" i="7"/>
  <c r="O63" i="7"/>
  <c r="P63" i="7"/>
  <c r="Q63" i="7"/>
  <c r="O64" i="7"/>
  <c r="P64" i="7"/>
  <c r="Q64" i="7"/>
  <c r="O65" i="7"/>
  <c r="P65" i="7"/>
  <c r="Q65" i="7"/>
  <c r="O66" i="7"/>
  <c r="P66" i="7"/>
  <c r="Q66" i="7"/>
  <c r="O67" i="7"/>
  <c r="P67" i="7"/>
  <c r="Q67" i="7"/>
  <c r="O68" i="7"/>
  <c r="P68" i="7"/>
  <c r="Q68" i="7"/>
  <c r="O69" i="7"/>
  <c r="P69" i="7"/>
  <c r="Q69" i="7"/>
  <c r="O70" i="7"/>
  <c r="P70" i="7"/>
  <c r="Q70" i="7"/>
  <c r="O71" i="7"/>
  <c r="P71" i="7"/>
  <c r="Q71" i="7"/>
  <c r="O72" i="7"/>
  <c r="P72" i="7"/>
  <c r="Q72" i="7"/>
  <c r="O73" i="7"/>
  <c r="P73" i="7"/>
  <c r="Q73" i="7"/>
  <c r="O74" i="7"/>
  <c r="P74" i="7"/>
  <c r="Q74" i="7"/>
  <c r="O75" i="7"/>
  <c r="P75" i="7"/>
  <c r="Q75" i="7"/>
  <c r="O76" i="7"/>
  <c r="P76" i="7"/>
  <c r="Q76" i="7"/>
  <c r="O77" i="7"/>
  <c r="P77" i="7"/>
  <c r="Q77" i="7"/>
  <c r="O78" i="7"/>
  <c r="P78" i="7"/>
  <c r="Q78" i="7"/>
  <c r="O79" i="7"/>
  <c r="P79" i="7"/>
  <c r="Q79" i="7"/>
  <c r="O80" i="7"/>
  <c r="P80" i="7"/>
  <c r="Q80" i="7"/>
  <c r="O81" i="7"/>
  <c r="P81" i="7"/>
  <c r="Q81" i="7"/>
  <c r="O82" i="7"/>
  <c r="P82" i="7"/>
  <c r="Q82" i="7"/>
  <c r="O83" i="7"/>
  <c r="P83" i="7"/>
  <c r="Q83" i="7"/>
  <c r="O84" i="7"/>
  <c r="P84" i="7"/>
  <c r="Q84" i="7"/>
  <c r="O85" i="7"/>
  <c r="P85" i="7"/>
  <c r="Q85" i="7"/>
  <c r="O86" i="7"/>
  <c r="P86" i="7"/>
  <c r="Q86" i="7"/>
  <c r="O87" i="7"/>
  <c r="P87" i="7"/>
  <c r="Q87" i="7"/>
  <c r="O88" i="7"/>
  <c r="P88" i="7"/>
  <c r="Q88" i="7"/>
  <c r="O89" i="7"/>
  <c r="P89" i="7"/>
  <c r="Q89" i="7"/>
  <c r="O90" i="7"/>
  <c r="P90" i="7"/>
  <c r="Q90" i="7"/>
  <c r="O91" i="7"/>
  <c r="P91" i="7"/>
  <c r="Q91" i="7"/>
  <c r="O92" i="7"/>
  <c r="P92" i="7"/>
  <c r="Q92" i="7"/>
  <c r="O93" i="7"/>
  <c r="P93" i="7"/>
  <c r="Q93" i="7"/>
  <c r="O94" i="7"/>
  <c r="P94" i="7"/>
  <c r="Q94" i="7"/>
  <c r="O95" i="7"/>
  <c r="P95" i="7"/>
  <c r="Q95" i="7"/>
  <c r="O96" i="7"/>
  <c r="P96" i="7"/>
  <c r="Q96" i="7"/>
  <c r="O97" i="7"/>
  <c r="P97" i="7"/>
  <c r="Q97" i="7"/>
  <c r="O98" i="7"/>
  <c r="P98" i="7"/>
  <c r="Q98" i="7"/>
  <c r="O99" i="7"/>
  <c r="P99" i="7"/>
  <c r="Q99" i="7"/>
  <c r="O100" i="7"/>
  <c r="P100" i="7"/>
  <c r="Q100" i="7"/>
  <c r="O101" i="7"/>
  <c r="P101" i="7"/>
  <c r="Q101" i="7"/>
  <c r="O102" i="7"/>
  <c r="P102" i="7"/>
  <c r="Q102" i="7"/>
  <c r="O103" i="7"/>
  <c r="P103" i="7"/>
  <c r="Q103" i="7"/>
  <c r="O104" i="7"/>
  <c r="P104" i="7"/>
  <c r="Q104" i="7"/>
  <c r="O105" i="7"/>
  <c r="P105" i="7"/>
  <c r="Q105" i="7"/>
  <c r="O106" i="7"/>
  <c r="P106" i="7"/>
  <c r="Q106" i="7"/>
  <c r="O107" i="7"/>
  <c r="P107" i="7"/>
  <c r="Q107" i="7"/>
  <c r="O108" i="7"/>
  <c r="P108" i="7"/>
  <c r="Q108" i="7"/>
  <c r="O109" i="7"/>
  <c r="P109" i="7"/>
  <c r="Q109" i="7"/>
  <c r="O110" i="7"/>
  <c r="P110" i="7"/>
  <c r="Q110" i="7"/>
  <c r="O111" i="7"/>
  <c r="P111" i="7"/>
  <c r="Q111" i="7"/>
  <c r="O112" i="7"/>
  <c r="P112" i="7"/>
  <c r="Q112" i="7"/>
  <c r="O113" i="7"/>
  <c r="P113" i="7"/>
  <c r="Q113" i="7"/>
  <c r="O114" i="7"/>
  <c r="P114" i="7"/>
  <c r="Q114" i="7"/>
  <c r="O115" i="7"/>
  <c r="P115" i="7"/>
  <c r="Q115" i="7"/>
  <c r="O116" i="7"/>
  <c r="P116" i="7"/>
  <c r="Q116" i="7"/>
  <c r="O117" i="7"/>
  <c r="P117" i="7"/>
  <c r="Q117" i="7"/>
  <c r="O118" i="7"/>
  <c r="P118" i="7"/>
  <c r="Q118" i="7"/>
  <c r="O119" i="7"/>
  <c r="P119" i="7"/>
  <c r="Q119" i="7"/>
  <c r="O120" i="7"/>
  <c r="P120" i="7"/>
  <c r="Q120" i="7"/>
  <c r="O121" i="7"/>
  <c r="P121" i="7"/>
  <c r="Q121" i="7"/>
  <c r="O122" i="7"/>
  <c r="P122" i="7"/>
  <c r="Q122" i="7"/>
  <c r="O123" i="7"/>
  <c r="P123" i="7"/>
  <c r="Q123" i="7"/>
  <c r="O124" i="7"/>
  <c r="P124" i="7"/>
  <c r="Q124" i="7"/>
  <c r="O125" i="7"/>
  <c r="P125" i="7"/>
  <c r="Q125" i="7"/>
  <c r="O126" i="7"/>
  <c r="P126" i="7"/>
  <c r="Q126" i="7"/>
  <c r="O127" i="7"/>
  <c r="P127" i="7"/>
  <c r="Q127" i="7"/>
  <c r="O128" i="7"/>
  <c r="P128" i="7"/>
  <c r="Q128" i="7"/>
  <c r="O129" i="7"/>
  <c r="P129" i="7"/>
  <c r="Q129" i="7"/>
  <c r="O130" i="7"/>
  <c r="P130" i="7"/>
  <c r="Q130" i="7"/>
  <c r="O131" i="7"/>
  <c r="P131" i="7"/>
  <c r="Q131" i="7"/>
  <c r="O132" i="7"/>
  <c r="P132" i="7"/>
  <c r="Q132" i="7"/>
  <c r="O133" i="7"/>
  <c r="P133" i="7"/>
  <c r="Q133" i="7"/>
  <c r="O134" i="7"/>
  <c r="P134" i="7"/>
  <c r="Q134" i="7"/>
  <c r="O135" i="7"/>
  <c r="P135" i="7"/>
  <c r="Q135" i="7"/>
  <c r="O136" i="7"/>
  <c r="P136" i="7"/>
  <c r="Q136" i="7"/>
  <c r="O137" i="7"/>
  <c r="P137" i="7"/>
  <c r="Q137" i="7"/>
  <c r="O138" i="7"/>
  <c r="P138" i="7"/>
  <c r="Q138" i="7"/>
  <c r="O139" i="7"/>
  <c r="P139" i="7"/>
  <c r="Q139" i="7"/>
  <c r="O140" i="7"/>
  <c r="P140" i="7"/>
  <c r="Q140" i="7"/>
  <c r="O141" i="7"/>
  <c r="P141" i="7"/>
  <c r="Q141" i="7"/>
  <c r="O142" i="7"/>
  <c r="P142" i="7"/>
  <c r="Q142" i="7"/>
  <c r="O143" i="7"/>
  <c r="P143" i="7"/>
  <c r="Q143" i="7"/>
  <c r="O144" i="7"/>
  <c r="P144" i="7"/>
  <c r="Q144" i="7"/>
  <c r="O145" i="7"/>
  <c r="P145" i="7"/>
  <c r="Q145" i="7"/>
  <c r="O146" i="7"/>
  <c r="P146" i="7"/>
  <c r="Q146" i="7"/>
  <c r="O147" i="7"/>
  <c r="P147" i="7"/>
  <c r="Q147" i="7"/>
  <c r="O148" i="7"/>
  <c r="P148" i="7"/>
  <c r="Q148" i="7"/>
  <c r="O149" i="7"/>
  <c r="P149" i="7"/>
  <c r="Q149" i="7"/>
  <c r="O150" i="7"/>
  <c r="P150" i="7"/>
  <c r="Q150" i="7"/>
  <c r="O151" i="7"/>
  <c r="P151" i="7"/>
  <c r="Q151" i="7"/>
  <c r="O152" i="7"/>
  <c r="P152" i="7"/>
  <c r="Q152" i="7"/>
  <c r="O153" i="7"/>
  <c r="P153" i="7"/>
  <c r="Q153" i="7"/>
  <c r="O154" i="7"/>
  <c r="P154" i="7"/>
  <c r="Q154" i="7"/>
  <c r="O155" i="7"/>
  <c r="P155" i="7"/>
  <c r="Q155" i="7"/>
  <c r="O156" i="7"/>
  <c r="P156" i="7"/>
  <c r="Q156" i="7"/>
  <c r="O157" i="7"/>
  <c r="P157" i="7"/>
  <c r="Q157" i="7"/>
  <c r="O158" i="7"/>
  <c r="P158" i="7"/>
  <c r="Q158" i="7"/>
  <c r="O159" i="7"/>
  <c r="P159" i="7"/>
  <c r="Q159" i="7"/>
  <c r="O160" i="7"/>
  <c r="P160" i="7"/>
  <c r="Q160" i="7"/>
  <c r="O161" i="7"/>
  <c r="P161" i="7"/>
  <c r="Q161" i="7"/>
  <c r="O162" i="7"/>
  <c r="P162" i="7"/>
  <c r="Q162" i="7"/>
  <c r="O163" i="7"/>
  <c r="P163" i="7"/>
  <c r="Q163" i="7"/>
  <c r="O164" i="7"/>
  <c r="P164" i="7"/>
  <c r="Q164" i="7"/>
  <c r="O165" i="7"/>
  <c r="P165" i="7"/>
  <c r="Q165" i="7"/>
  <c r="O166" i="7"/>
  <c r="P166" i="7"/>
  <c r="Q166" i="7"/>
  <c r="O167" i="7"/>
  <c r="P167" i="7"/>
  <c r="Q167" i="7"/>
  <c r="O168" i="7"/>
  <c r="P168" i="7"/>
  <c r="Q168" i="7"/>
  <c r="O169" i="7"/>
  <c r="P169" i="7"/>
  <c r="Q169" i="7"/>
  <c r="O170" i="7"/>
  <c r="P170" i="7"/>
  <c r="Q170" i="7"/>
  <c r="O171" i="7"/>
  <c r="P171" i="7"/>
  <c r="Q171" i="7"/>
  <c r="O172" i="7"/>
  <c r="P172" i="7"/>
  <c r="Q172" i="7"/>
  <c r="O173" i="7"/>
  <c r="P173" i="7"/>
  <c r="Q173" i="7"/>
  <c r="O174" i="7"/>
  <c r="P174" i="7"/>
  <c r="Q174" i="7"/>
  <c r="O175" i="7"/>
  <c r="P175" i="7"/>
  <c r="Q175" i="7"/>
  <c r="O176" i="7"/>
  <c r="P176" i="7"/>
  <c r="Q176" i="7"/>
  <c r="O177" i="7"/>
  <c r="P177" i="7"/>
  <c r="Q177" i="7"/>
  <c r="O178" i="7"/>
  <c r="P178" i="7"/>
  <c r="Q178" i="7"/>
  <c r="O179" i="7"/>
  <c r="P179" i="7"/>
  <c r="Q179" i="7"/>
  <c r="O180" i="7"/>
  <c r="P180" i="7"/>
  <c r="Q180" i="7"/>
  <c r="O181" i="7"/>
  <c r="P181" i="7"/>
  <c r="Q181" i="7"/>
  <c r="O182" i="7"/>
  <c r="P182" i="7"/>
  <c r="Q182" i="7"/>
  <c r="O183" i="7"/>
  <c r="P183" i="7"/>
  <c r="Q183" i="7"/>
  <c r="O184" i="7"/>
  <c r="P184" i="7"/>
  <c r="Q184" i="7"/>
  <c r="O185" i="7"/>
  <c r="P185" i="7"/>
  <c r="Q185" i="7"/>
  <c r="O186" i="7"/>
  <c r="P186" i="7"/>
  <c r="Q186" i="7"/>
  <c r="O187" i="7"/>
  <c r="P187" i="7"/>
  <c r="Q187" i="7"/>
  <c r="O188" i="7"/>
  <c r="P188" i="7"/>
  <c r="Q188" i="7"/>
  <c r="O189" i="7"/>
  <c r="P189" i="7"/>
  <c r="Q189" i="7"/>
  <c r="O190" i="7"/>
  <c r="P190" i="7"/>
  <c r="Q190" i="7"/>
  <c r="O191" i="7"/>
  <c r="P191" i="7"/>
  <c r="Q191" i="7"/>
  <c r="O192" i="7"/>
  <c r="P192" i="7"/>
  <c r="Q192" i="7"/>
  <c r="O193" i="7"/>
  <c r="P193" i="7"/>
  <c r="Q193" i="7"/>
  <c r="O194" i="7"/>
  <c r="P194" i="7"/>
  <c r="Q194" i="7"/>
  <c r="O195" i="7"/>
  <c r="P195" i="7"/>
  <c r="Q195" i="7"/>
  <c r="O196" i="7"/>
  <c r="P196" i="7"/>
  <c r="Q196" i="7"/>
  <c r="O197" i="7"/>
  <c r="P197" i="7"/>
  <c r="Q197" i="7"/>
  <c r="O198" i="7"/>
  <c r="P198" i="7"/>
  <c r="Q198" i="7"/>
  <c r="O199" i="7"/>
  <c r="P199" i="7"/>
  <c r="Q199" i="7"/>
  <c r="O200" i="7"/>
  <c r="P200" i="7"/>
  <c r="Q200" i="7"/>
  <c r="O201" i="7"/>
  <c r="P201" i="7"/>
  <c r="Q201" i="7"/>
  <c r="O202" i="7"/>
  <c r="P202" i="7"/>
  <c r="Q202" i="7"/>
  <c r="O203" i="7"/>
  <c r="P203" i="7"/>
  <c r="Q203" i="7"/>
  <c r="O204" i="7"/>
  <c r="P204" i="7"/>
  <c r="Q204" i="7"/>
  <c r="O205" i="7"/>
  <c r="P205" i="7"/>
  <c r="Q205" i="7"/>
  <c r="O206" i="7"/>
  <c r="P206" i="7"/>
  <c r="Q206" i="7"/>
  <c r="O207" i="7"/>
  <c r="P207" i="7"/>
  <c r="Q207" i="7"/>
  <c r="O208" i="7"/>
  <c r="P208" i="7"/>
  <c r="Q208" i="7"/>
  <c r="O209" i="7"/>
  <c r="P209" i="7"/>
  <c r="Q209" i="7"/>
  <c r="O210" i="7"/>
  <c r="P210" i="7"/>
  <c r="Q210" i="7"/>
  <c r="O211" i="7"/>
  <c r="P211" i="7"/>
  <c r="Q211" i="7"/>
  <c r="O212" i="7"/>
  <c r="P212" i="7"/>
  <c r="Q212" i="7"/>
  <c r="O213" i="7"/>
  <c r="P213" i="7"/>
  <c r="Q213" i="7"/>
  <c r="O214" i="7"/>
  <c r="P214" i="7"/>
  <c r="Q214" i="7"/>
  <c r="O215" i="7"/>
  <c r="P215" i="7"/>
  <c r="Q215" i="7"/>
  <c r="O216" i="7"/>
  <c r="P216" i="7"/>
  <c r="Q216" i="7"/>
  <c r="O217" i="7"/>
  <c r="P217" i="7"/>
  <c r="Q217" i="7"/>
  <c r="O218" i="7"/>
  <c r="P218" i="7"/>
  <c r="Q218" i="7"/>
  <c r="O219" i="7"/>
  <c r="P219" i="7"/>
  <c r="Q219" i="7"/>
  <c r="O220" i="7"/>
  <c r="P220" i="7"/>
  <c r="Q220" i="7"/>
  <c r="O221" i="7"/>
  <c r="P221" i="7"/>
  <c r="Q221" i="7"/>
  <c r="O222" i="7"/>
  <c r="P222" i="7"/>
  <c r="Q222" i="7"/>
  <c r="O223" i="7"/>
  <c r="P223" i="7"/>
  <c r="Q223" i="7"/>
  <c r="O224" i="7"/>
  <c r="P224" i="7"/>
  <c r="Q224" i="7"/>
  <c r="O225" i="7"/>
  <c r="P225" i="7"/>
  <c r="Q225" i="7"/>
  <c r="O226" i="7"/>
  <c r="P226" i="7"/>
  <c r="Q226" i="7"/>
  <c r="O227" i="7"/>
  <c r="P227" i="7"/>
  <c r="Q227" i="7"/>
  <c r="O228" i="7"/>
  <c r="P228" i="7"/>
  <c r="Q228" i="7"/>
  <c r="O229" i="7"/>
  <c r="P229" i="7"/>
  <c r="Q229" i="7"/>
  <c r="O230" i="7"/>
  <c r="P230" i="7"/>
  <c r="Q230" i="7"/>
  <c r="O231" i="7"/>
  <c r="P231" i="7"/>
  <c r="Q231" i="7"/>
  <c r="O232" i="7"/>
  <c r="P232" i="7"/>
  <c r="Q232" i="7"/>
  <c r="O233" i="7"/>
  <c r="P233" i="7"/>
  <c r="Q233" i="7"/>
  <c r="O234" i="7"/>
  <c r="P234" i="7"/>
  <c r="Q234" i="7"/>
  <c r="O235" i="7"/>
  <c r="P235" i="7"/>
  <c r="Q235" i="7"/>
  <c r="O236" i="7"/>
  <c r="P236" i="7"/>
  <c r="Q236" i="7"/>
  <c r="O237" i="7"/>
  <c r="P237" i="7"/>
  <c r="Q237" i="7"/>
  <c r="O238" i="7"/>
  <c r="P238" i="7"/>
  <c r="Q238" i="7"/>
  <c r="O239" i="7"/>
  <c r="P239" i="7"/>
  <c r="Q239" i="7"/>
  <c r="O240" i="7"/>
  <c r="P240" i="7"/>
  <c r="Q240" i="7"/>
  <c r="O241" i="7"/>
  <c r="P241" i="7"/>
  <c r="Q241" i="7"/>
  <c r="O242" i="7"/>
  <c r="P242" i="7"/>
  <c r="Q242" i="7"/>
  <c r="O243" i="7"/>
  <c r="P243" i="7"/>
  <c r="Q243" i="7"/>
  <c r="O244" i="7"/>
  <c r="P244" i="7"/>
  <c r="Q244" i="7"/>
  <c r="O245" i="7"/>
  <c r="P245" i="7"/>
  <c r="Q245" i="7"/>
  <c r="O246" i="7"/>
  <c r="P246" i="7"/>
  <c r="Q246" i="7"/>
  <c r="O247" i="7"/>
  <c r="P247" i="7"/>
  <c r="Q247" i="7"/>
  <c r="O248" i="7"/>
  <c r="P248" i="7"/>
  <c r="Q248" i="7"/>
  <c r="O249" i="7"/>
  <c r="P249" i="7"/>
  <c r="Q249" i="7"/>
  <c r="O250" i="7"/>
  <c r="P250" i="7"/>
  <c r="Q250" i="7"/>
  <c r="O251" i="7"/>
  <c r="P251" i="7"/>
  <c r="Q251" i="7"/>
  <c r="O252" i="7"/>
  <c r="P252" i="7"/>
  <c r="Q252" i="7"/>
  <c r="O253" i="7"/>
  <c r="P253" i="7"/>
  <c r="Q253" i="7"/>
  <c r="O254" i="7"/>
  <c r="P254" i="7"/>
  <c r="Q254" i="7"/>
  <c r="O255" i="7"/>
  <c r="P255" i="7"/>
  <c r="Q255" i="7"/>
  <c r="O256" i="7"/>
  <c r="P256" i="7"/>
  <c r="Q256" i="7"/>
  <c r="O257" i="7"/>
  <c r="P257" i="7"/>
  <c r="Q257" i="7"/>
  <c r="O258" i="7"/>
  <c r="P258" i="7"/>
  <c r="Q258" i="7"/>
  <c r="O259" i="7"/>
  <c r="P259" i="7"/>
  <c r="Q259" i="7"/>
  <c r="O260" i="7"/>
  <c r="P260" i="7"/>
  <c r="Q260" i="7"/>
  <c r="O261" i="7"/>
  <c r="P261" i="7"/>
  <c r="Q261" i="7"/>
  <c r="O262" i="7"/>
  <c r="P262" i="7"/>
  <c r="Q262" i="7"/>
  <c r="O263" i="7"/>
  <c r="P263" i="7"/>
  <c r="Q263" i="7"/>
  <c r="O264" i="7"/>
  <c r="P264" i="7"/>
  <c r="Q264" i="7"/>
  <c r="O265" i="7"/>
  <c r="P265" i="7"/>
  <c r="Q265" i="7"/>
  <c r="O266" i="7"/>
  <c r="P266" i="7"/>
  <c r="Q266" i="7"/>
  <c r="O267" i="7"/>
  <c r="P267" i="7"/>
  <c r="Q267" i="7"/>
  <c r="O268" i="7"/>
  <c r="P268" i="7"/>
  <c r="Q268" i="7"/>
  <c r="O269" i="7"/>
  <c r="P269" i="7"/>
  <c r="Q269" i="7"/>
  <c r="O270" i="7"/>
  <c r="P270" i="7"/>
  <c r="Q270" i="7"/>
  <c r="O271" i="7"/>
  <c r="P271" i="7"/>
  <c r="Q271" i="7"/>
  <c r="O272" i="7"/>
  <c r="P272" i="7"/>
  <c r="Q272" i="7"/>
  <c r="O273" i="7"/>
  <c r="P273" i="7"/>
  <c r="Q273" i="7"/>
  <c r="O274" i="7"/>
  <c r="P274" i="7"/>
  <c r="Q274" i="7"/>
  <c r="O275" i="7"/>
  <c r="P275" i="7"/>
  <c r="Q275" i="7"/>
  <c r="O276" i="7"/>
  <c r="P276" i="7"/>
  <c r="Q276" i="7"/>
  <c r="O277" i="7"/>
  <c r="P277" i="7"/>
  <c r="Q277" i="7"/>
  <c r="O278" i="7"/>
  <c r="P278" i="7"/>
  <c r="Q278" i="7"/>
  <c r="O279" i="7"/>
  <c r="P279" i="7"/>
  <c r="Q279" i="7"/>
  <c r="O280" i="7"/>
  <c r="P280" i="7"/>
  <c r="Q280" i="7"/>
  <c r="O281" i="7"/>
  <c r="P281" i="7"/>
  <c r="Q281" i="7"/>
  <c r="O282" i="7"/>
  <c r="P282" i="7"/>
  <c r="Q282" i="7"/>
  <c r="O283" i="7"/>
  <c r="P283" i="7"/>
  <c r="Q283" i="7"/>
  <c r="O284" i="7"/>
  <c r="P284" i="7"/>
  <c r="Q284" i="7"/>
  <c r="O285" i="7"/>
  <c r="P285" i="7"/>
  <c r="Q285" i="7"/>
  <c r="O286" i="7"/>
  <c r="P286" i="7"/>
  <c r="Q286" i="7"/>
  <c r="O287" i="7"/>
  <c r="P287" i="7"/>
  <c r="Q287" i="7"/>
  <c r="O288" i="7"/>
  <c r="P288" i="7"/>
  <c r="Q288" i="7"/>
  <c r="O289" i="7"/>
  <c r="P289" i="7"/>
  <c r="Q289" i="7"/>
  <c r="O290" i="7"/>
  <c r="P290" i="7"/>
  <c r="Q290" i="7"/>
  <c r="O291" i="7"/>
  <c r="P291" i="7"/>
  <c r="Q291" i="7"/>
  <c r="O292" i="7"/>
  <c r="P292" i="7"/>
  <c r="Q292" i="7"/>
  <c r="O293" i="7"/>
  <c r="P293" i="7"/>
  <c r="Q293" i="7"/>
  <c r="O294" i="7"/>
  <c r="P294" i="7"/>
  <c r="Q294" i="7"/>
  <c r="O295" i="7"/>
  <c r="P295" i="7"/>
  <c r="Q295" i="7"/>
  <c r="O296" i="7"/>
  <c r="P296" i="7"/>
  <c r="Q296" i="7"/>
  <c r="O297" i="7"/>
  <c r="P297" i="7"/>
  <c r="Q297" i="7"/>
  <c r="O298" i="7"/>
  <c r="P298" i="7"/>
  <c r="Q298" i="7"/>
  <c r="O299" i="7"/>
  <c r="P299" i="7"/>
  <c r="Q299" i="7"/>
  <c r="O300" i="7"/>
  <c r="P300" i="7"/>
  <c r="Q300" i="7"/>
  <c r="O301" i="7"/>
  <c r="P301" i="7"/>
  <c r="Q301" i="7"/>
  <c r="O302" i="7"/>
  <c r="P302" i="7"/>
  <c r="Q302" i="7"/>
  <c r="O303" i="7"/>
  <c r="P303" i="7"/>
  <c r="Q303" i="7"/>
  <c r="O304" i="7"/>
  <c r="P304" i="7"/>
  <c r="Q304" i="7"/>
  <c r="O305" i="7"/>
  <c r="P305" i="7"/>
  <c r="Q305" i="7"/>
  <c r="O306" i="7"/>
  <c r="P306" i="7"/>
  <c r="Q306" i="7"/>
  <c r="O307" i="7"/>
  <c r="P307" i="7"/>
  <c r="Q307" i="7"/>
  <c r="O308" i="7"/>
  <c r="P308" i="7"/>
  <c r="Q308" i="7"/>
  <c r="O309" i="7"/>
  <c r="P309" i="7"/>
  <c r="Q309" i="7"/>
  <c r="O310" i="7"/>
  <c r="P310" i="7"/>
  <c r="Q310" i="7"/>
  <c r="O311" i="7"/>
  <c r="P311" i="7"/>
  <c r="Q311" i="7"/>
  <c r="O312" i="7"/>
  <c r="P312" i="7"/>
  <c r="Q312" i="7"/>
  <c r="O313" i="7"/>
  <c r="P313" i="7"/>
  <c r="Q313" i="7"/>
  <c r="O314" i="7"/>
  <c r="P314" i="7"/>
  <c r="Q314" i="7"/>
  <c r="O315" i="7"/>
  <c r="P315" i="7"/>
  <c r="Q315" i="7"/>
  <c r="O316" i="7"/>
  <c r="P316" i="7"/>
  <c r="Q316" i="7"/>
  <c r="O317" i="7"/>
  <c r="P317" i="7"/>
  <c r="Q317" i="7"/>
  <c r="O318" i="7"/>
  <c r="P318" i="7"/>
  <c r="Q318" i="7"/>
  <c r="O319" i="7"/>
  <c r="P319" i="7"/>
  <c r="Q319" i="7"/>
  <c r="O320" i="7"/>
  <c r="P320" i="7"/>
  <c r="Q320" i="7"/>
  <c r="O321" i="7"/>
  <c r="P321" i="7"/>
  <c r="Q321" i="7"/>
  <c r="O322" i="7"/>
  <c r="P322" i="7"/>
  <c r="Q322" i="7"/>
  <c r="O323" i="7"/>
  <c r="P323" i="7"/>
  <c r="Q323" i="7"/>
  <c r="O324" i="7"/>
  <c r="P324" i="7"/>
  <c r="Q324" i="7"/>
  <c r="O325" i="7"/>
  <c r="P325" i="7"/>
  <c r="Q325" i="7"/>
  <c r="O326" i="7"/>
  <c r="P326" i="7"/>
  <c r="Q326" i="7"/>
  <c r="O327" i="7"/>
  <c r="P327" i="7"/>
  <c r="Q327" i="7"/>
  <c r="O328" i="7"/>
  <c r="P328" i="7"/>
  <c r="Q328" i="7"/>
  <c r="O329" i="7"/>
  <c r="P329" i="7"/>
  <c r="Q329" i="7"/>
  <c r="O330" i="7"/>
  <c r="P330" i="7"/>
  <c r="Q330" i="7"/>
  <c r="O331" i="7"/>
  <c r="P331" i="7"/>
  <c r="Q331" i="7"/>
  <c r="O332" i="7"/>
  <c r="P332" i="7"/>
  <c r="Q332" i="7"/>
  <c r="O333" i="7"/>
  <c r="P333" i="7"/>
  <c r="Q333" i="7"/>
  <c r="O334" i="7"/>
  <c r="P334" i="7"/>
  <c r="Q334" i="7"/>
  <c r="O335" i="7"/>
  <c r="P335" i="7"/>
  <c r="Q335" i="7"/>
  <c r="O336" i="7"/>
  <c r="P336" i="7"/>
  <c r="Q336" i="7"/>
  <c r="O337" i="7"/>
  <c r="P337" i="7"/>
  <c r="Q337" i="7"/>
  <c r="O338" i="7"/>
  <c r="P338" i="7"/>
  <c r="Q338" i="7"/>
  <c r="O339" i="7"/>
  <c r="P339" i="7"/>
  <c r="Q339" i="7"/>
  <c r="O340" i="7"/>
  <c r="P340" i="7"/>
  <c r="Q340" i="7"/>
  <c r="O341" i="7"/>
  <c r="P341" i="7"/>
  <c r="Q341" i="7"/>
  <c r="O342" i="7"/>
  <c r="P342" i="7"/>
  <c r="Q342" i="7"/>
  <c r="O343" i="7"/>
  <c r="P343" i="7"/>
  <c r="Q343" i="7"/>
  <c r="O344" i="7"/>
  <c r="P344" i="7"/>
  <c r="Q344" i="7"/>
  <c r="O345" i="7"/>
  <c r="P345" i="7"/>
  <c r="Q345" i="7"/>
  <c r="O346" i="7"/>
  <c r="P346" i="7"/>
  <c r="Q346" i="7"/>
  <c r="O347" i="7"/>
  <c r="P347" i="7"/>
  <c r="Q347" i="7"/>
  <c r="Q348" i="7"/>
  <c r="O349" i="7"/>
  <c r="P349" i="7"/>
  <c r="Q349" i="7"/>
  <c r="O350" i="7"/>
  <c r="P350" i="7"/>
  <c r="Q350" i="7"/>
  <c r="O351" i="7"/>
  <c r="P351" i="7"/>
  <c r="Q351" i="7"/>
  <c r="O352" i="7"/>
  <c r="P352" i="7"/>
  <c r="Q352" i="7"/>
  <c r="O353" i="7"/>
  <c r="P353" i="7"/>
  <c r="Q353" i="7"/>
  <c r="O354" i="7"/>
  <c r="P354" i="7"/>
  <c r="Q354" i="7"/>
  <c r="O355" i="7"/>
  <c r="P355" i="7"/>
  <c r="Q355" i="7"/>
  <c r="O356" i="7"/>
  <c r="P356" i="7"/>
  <c r="Q356" i="7"/>
  <c r="O357" i="7"/>
  <c r="P357" i="7"/>
  <c r="Q357" i="7"/>
  <c r="O358" i="7"/>
  <c r="P358" i="7"/>
  <c r="Q358" i="7"/>
  <c r="O359" i="7"/>
  <c r="P359" i="7"/>
  <c r="Q359" i="7"/>
  <c r="O360" i="7"/>
  <c r="P360" i="7"/>
  <c r="Q360" i="7"/>
  <c r="O361" i="7"/>
  <c r="P361" i="7"/>
  <c r="Q361" i="7"/>
  <c r="O362" i="7"/>
  <c r="P362" i="7"/>
  <c r="Q362" i="7"/>
  <c r="O363" i="7"/>
  <c r="P363" i="7"/>
  <c r="Q363" i="7"/>
  <c r="O364" i="7"/>
  <c r="P364" i="7"/>
  <c r="Q364" i="7"/>
  <c r="O365" i="7"/>
  <c r="P365" i="7"/>
  <c r="Q365" i="7"/>
  <c r="O366" i="7"/>
  <c r="P366" i="7"/>
  <c r="Q366" i="7"/>
  <c r="O367" i="7"/>
  <c r="P367" i="7"/>
  <c r="Q367" i="7"/>
  <c r="O368" i="7"/>
  <c r="P368" i="7"/>
  <c r="Q368" i="7"/>
  <c r="O369" i="7"/>
  <c r="P369" i="7"/>
  <c r="Q369" i="7"/>
  <c r="O370" i="7"/>
  <c r="P370" i="7"/>
  <c r="Q370" i="7"/>
  <c r="O371" i="7"/>
  <c r="P371" i="7"/>
  <c r="Q371" i="7"/>
  <c r="O372" i="7"/>
  <c r="P372" i="7"/>
  <c r="Q372" i="7"/>
  <c r="O373" i="7"/>
  <c r="P373" i="7"/>
  <c r="Q373" i="7"/>
  <c r="O374" i="7"/>
  <c r="P374" i="7"/>
  <c r="Q374" i="7"/>
  <c r="O375" i="7"/>
  <c r="P375" i="7"/>
  <c r="Q375" i="7"/>
  <c r="O376" i="7"/>
  <c r="P376" i="7"/>
  <c r="Q376" i="7"/>
  <c r="O377" i="7"/>
  <c r="P377" i="7"/>
  <c r="Q377" i="7"/>
  <c r="O378" i="7"/>
  <c r="P378" i="7"/>
  <c r="Q378" i="7"/>
  <c r="O379" i="7"/>
  <c r="P379" i="7"/>
  <c r="Q379" i="7"/>
  <c r="O380" i="7"/>
  <c r="P380" i="7"/>
  <c r="Q380" i="7"/>
  <c r="O381" i="7"/>
  <c r="P381" i="7"/>
  <c r="Q381" i="7"/>
  <c r="O382" i="7"/>
  <c r="P382" i="7"/>
  <c r="Q382" i="7"/>
  <c r="O383" i="7"/>
  <c r="P383" i="7"/>
  <c r="Q383" i="7"/>
  <c r="O384" i="7"/>
  <c r="P384" i="7"/>
  <c r="Q384" i="7"/>
  <c r="O385" i="7"/>
  <c r="P385" i="7"/>
  <c r="Q385" i="7"/>
  <c r="O386" i="7"/>
  <c r="P386" i="7"/>
  <c r="Q386" i="7"/>
  <c r="O387" i="7"/>
  <c r="P387" i="7"/>
  <c r="Q387" i="7"/>
  <c r="O388" i="7"/>
  <c r="P388" i="7"/>
  <c r="Q388" i="7"/>
  <c r="O389" i="7"/>
  <c r="P389" i="7"/>
  <c r="Q389" i="7"/>
  <c r="O390" i="7"/>
  <c r="P390" i="7"/>
  <c r="Q390" i="7"/>
  <c r="O391" i="7"/>
  <c r="P391" i="7"/>
  <c r="Q391" i="7"/>
  <c r="O392" i="7"/>
  <c r="P392" i="7"/>
  <c r="Q392" i="7"/>
  <c r="O393" i="7"/>
  <c r="P393" i="7"/>
  <c r="Q393" i="7"/>
  <c r="O394" i="7"/>
  <c r="P394" i="7"/>
  <c r="Q394" i="7"/>
  <c r="O395" i="7"/>
  <c r="P395" i="7"/>
  <c r="Q395" i="7"/>
  <c r="O396" i="7"/>
  <c r="P396" i="7"/>
  <c r="Q396" i="7"/>
  <c r="O397" i="7"/>
  <c r="P397" i="7"/>
  <c r="Q397" i="7"/>
  <c r="O398" i="7"/>
  <c r="P398" i="7"/>
  <c r="Q398" i="7"/>
  <c r="O399" i="7"/>
  <c r="P399" i="7"/>
  <c r="Q399" i="7"/>
  <c r="O400" i="7"/>
  <c r="P400" i="7"/>
  <c r="Q400" i="7"/>
  <c r="O401" i="7"/>
  <c r="P401" i="7"/>
  <c r="Q401" i="7"/>
  <c r="O402" i="7"/>
  <c r="P402" i="7"/>
  <c r="Q402" i="7"/>
  <c r="O403" i="7"/>
  <c r="P403" i="7"/>
  <c r="Q403" i="7"/>
  <c r="O404" i="7"/>
  <c r="P404" i="7"/>
  <c r="Q404" i="7"/>
  <c r="O405" i="7"/>
  <c r="P405" i="7"/>
  <c r="Q405" i="7"/>
  <c r="O406" i="7"/>
  <c r="P406" i="7"/>
  <c r="Q406" i="7"/>
  <c r="O407" i="7"/>
  <c r="P407" i="7"/>
  <c r="Q407" i="7"/>
  <c r="O408" i="7"/>
  <c r="P408" i="7"/>
  <c r="Q408" i="7"/>
  <c r="O409" i="7"/>
  <c r="P409" i="7"/>
  <c r="Q409" i="7"/>
  <c r="O410" i="7"/>
  <c r="P410" i="7"/>
  <c r="Q410" i="7"/>
  <c r="O411" i="7"/>
  <c r="P411" i="7"/>
  <c r="Q411" i="7"/>
  <c r="O412" i="7"/>
  <c r="P412" i="7"/>
  <c r="Q412" i="7"/>
  <c r="O413" i="7"/>
  <c r="P413" i="7"/>
  <c r="Q413" i="7"/>
  <c r="O414" i="7"/>
  <c r="P414" i="7"/>
  <c r="Q414" i="7"/>
  <c r="O415" i="7"/>
  <c r="P415" i="7"/>
  <c r="Q415" i="7"/>
  <c r="O416" i="7"/>
  <c r="P416" i="7"/>
  <c r="Q416" i="7"/>
  <c r="O417" i="7"/>
  <c r="P417" i="7"/>
  <c r="Q417" i="7"/>
  <c r="O418" i="7"/>
  <c r="P418" i="7"/>
  <c r="Q418" i="7"/>
  <c r="O419" i="7"/>
  <c r="P419" i="7"/>
  <c r="Q419" i="7"/>
  <c r="O420" i="7"/>
  <c r="P420" i="7"/>
  <c r="Q420" i="7"/>
  <c r="O421" i="7"/>
  <c r="P421" i="7"/>
  <c r="Q421" i="7"/>
  <c r="Q6" i="7"/>
  <c r="P6" i="7"/>
  <c r="AA418" i="6" l="1"/>
  <c r="P423" i="8"/>
  <c r="P415" i="8"/>
  <c r="AA30" i="6"/>
  <c r="AC30" i="6" s="1"/>
  <c r="P417" i="8"/>
  <c r="AA415" i="6"/>
  <c r="AA411" i="6"/>
  <c r="AC411" i="6" s="1"/>
  <c r="P417" i="25"/>
  <c r="P413" i="25"/>
  <c r="AA22" i="6"/>
  <c r="AA249" i="6"/>
  <c r="AC249" i="6" s="1"/>
  <c r="AA233" i="6"/>
  <c r="AC233" i="6" s="1"/>
  <c r="AA25" i="6"/>
  <c r="AC25" i="6" s="1"/>
  <c r="AA438" i="6"/>
  <c r="AA430" i="6"/>
  <c r="AA422" i="6"/>
  <c r="AA413" i="6"/>
  <c r="AC413" i="6" s="1"/>
  <c r="AA436" i="6"/>
  <c r="AC436" i="6" s="1"/>
  <c r="AA420" i="6"/>
  <c r="AA441" i="6"/>
  <c r="AC441" i="6" s="1"/>
  <c r="AA425" i="6"/>
  <c r="AC425" i="6" s="1"/>
  <c r="AA412" i="6"/>
  <c r="AC412" i="6" s="1"/>
  <c r="AC430" i="6"/>
  <c r="AA214" i="6"/>
  <c r="AC214" i="6" s="1"/>
  <c r="AA190" i="6"/>
  <c r="AC190" i="6" s="1"/>
  <c r="AA182" i="6"/>
  <c r="AC182" i="6" s="1"/>
  <c r="AA435" i="6"/>
  <c r="AC435" i="6" s="1"/>
  <c r="AA427" i="6"/>
  <c r="AC427" i="6" s="1"/>
  <c r="AA429" i="6"/>
  <c r="AC429" i="6" s="1"/>
  <c r="AC418" i="6"/>
  <c r="AA431" i="6"/>
  <c r="AC431" i="6" s="1"/>
  <c r="AA442" i="6"/>
  <c r="AC442" i="6" s="1"/>
  <c r="AA437" i="6"/>
  <c r="AC437" i="6" s="1"/>
  <c r="AA419" i="6"/>
  <c r="AC419" i="6" s="1"/>
  <c r="AA414" i="6"/>
  <c r="AC414" i="6" s="1"/>
  <c r="AC434" i="6"/>
  <c r="AA426" i="6"/>
  <c r="AC426" i="6" s="1"/>
  <c r="AA421" i="6"/>
  <c r="AC421" i="6" s="1"/>
  <c r="AA428" i="6"/>
  <c r="AC428" i="6" s="1"/>
  <c r="AC420" i="6"/>
  <c r="P419" i="8"/>
  <c r="P411" i="8"/>
  <c r="P421" i="8"/>
  <c r="P413" i="8"/>
  <c r="P420" i="8"/>
  <c r="P411" i="25"/>
  <c r="P414" i="25"/>
  <c r="P419" i="25"/>
  <c r="P416" i="25"/>
  <c r="P418" i="25"/>
  <c r="P415" i="25"/>
  <c r="P420" i="25"/>
  <c r="P412" i="25"/>
  <c r="P350" i="8"/>
  <c r="P334" i="8"/>
  <c r="AA339" i="6"/>
  <c r="AC339" i="6" s="1"/>
  <c r="AA283" i="6"/>
  <c r="AC283" i="6" s="1"/>
  <c r="AA275" i="6"/>
  <c r="AC275" i="6" s="1"/>
  <c r="AA251" i="6"/>
  <c r="AC251" i="6" s="1"/>
  <c r="AA32" i="6"/>
  <c r="AC32" i="6" s="1"/>
  <c r="P361" i="8"/>
  <c r="P363" i="8"/>
  <c r="AA256" i="6"/>
  <c r="AC256" i="6" s="1"/>
  <c r="AA378" i="6"/>
  <c r="AC378" i="6" s="1"/>
  <c r="AA362" i="6"/>
  <c r="AC362" i="6" s="1"/>
  <c r="AA290" i="6"/>
  <c r="AC290" i="6" s="1"/>
  <c r="AA111" i="6"/>
  <c r="AC111" i="6" s="1"/>
  <c r="AA258" i="6"/>
  <c r="AC258" i="6" s="1"/>
  <c r="AA205" i="6"/>
  <c r="AC205" i="6" s="1"/>
  <c r="AA202" i="6"/>
  <c r="AC202" i="6" s="1"/>
  <c r="AA194" i="6"/>
  <c r="AC194" i="6" s="1"/>
  <c r="AA383" i="6"/>
  <c r="AC383" i="6" s="1"/>
  <c r="AA367" i="6"/>
  <c r="AC367" i="6" s="1"/>
  <c r="AA151" i="6"/>
  <c r="AC151" i="6" s="1"/>
  <c r="AA244" i="6"/>
  <c r="AC244" i="6" s="1"/>
  <c r="P221" i="25"/>
  <c r="AA390" i="6"/>
  <c r="AC390" i="6" s="1"/>
  <c r="AA262" i="6"/>
  <c r="AC262" i="6" s="1"/>
  <c r="AA246" i="6"/>
  <c r="AC246" i="6" s="1"/>
  <c r="AA150" i="6"/>
  <c r="AC150" i="6" s="1"/>
  <c r="AA118" i="6"/>
  <c r="AC118" i="6" s="1"/>
  <c r="AA110" i="6"/>
  <c r="AC110" i="6" s="1"/>
  <c r="AA443" i="6"/>
  <c r="AC443" i="6" s="1"/>
  <c r="AA225" i="6"/>
  <c r="AC225" i="6" s="1"/>
  <c r="P424" i="8"/>
  <c r="AA177" i="6"/>
  <c r="AC177" i="6" s="1"/>
  <c r="AA410" i="6"/>
  <c r="AC410" i="6" s="1"/>
  <c r="AA329" i="6"/>
  <c r="AC329" i="6" s="1"/>
  <c r="AA318" i="6"/>
  <c r="AC318" i="6" s="1"/>
  <c r="AA235" i="6"/>
  <c r="AC235" i="6" s="1"/>
  <c r="AA121" i="6"/>
  <c r="AC121" i="6" s="1"/>
  <c r="AA113" i="6"/>
  <c r="AC113" i="6" s="1"/>
  <c r="AA103" i="6"/>
  <c r="AC103" i="6" s="1"/>
  <c r="AA87" i="6"/>
  <c r="AC87" i="6" s="1"/>
  <c r="AA63" i="6"/>
  <c r="AC63" i="6" s="1"/>
  <c r="AA47" i="6"/>
  <c r="AC47" i="6" s="1"/>
  <c r="AA31" i="6"/>
  <c r="AC31" i="6" s="1"/>
  <c r="P414" i="8"/>
  <c r="P412" i="8"/>
  <c r="AA126" i="6"/>
  <c r="AC126" i="6" s="1"/>
  <c r="P416" i="8"/>
  <c r="AA102" i="6"/>
  <c r="AC102" i="6" s="1"/>
  <c r="AA94" i="6"/>
  <c r="AC94" i="6" s="1"/>
  <c r="AA78" i="6"/>
  <c r="AC78" i="6" s="1"/>
  <c r="AA70" i="6"/>
  <c r="AC70" i="6" s="1"/>
  <c r="AA62" i="6"/>
  <c r="AC62" i="6" s="1"/>
  <c r="P418" i="8"/>
  <c r="AA119" i="6"/>
  <c r="AC119" i="6" s="1"/>
  <c r="AA439" i="6"/>
  <c r="AC439" i="6" s="1"/>
  <c r="AA432" i="6"/>
  <c r="AC432" i="6" s="1"/>
  <c r="AA423" i="6"/>
  <c r="AC423" i="6" s="1"/>
  <c r="AA416" i="6"/>
  <c r="AC416" i="6" s="1"/>
  <c r="AA226" i="6"/>
  <c r="AC226" i="6" s="1"/>
  <c r="AA223" i="6"/>
  <c r="AC223" i="6" s="1"/>
  <c r="AA99" i="6"/>
  <c r="AC99" i="6" s="1"/>
  <c r="AA59" i="6"/>
  <c r="AC59" i="6" s="1"/>
  <c r="AA51" i="6"/>
  <c r="AC51" i="6" s="1"/>
  <c r="AA35" i="6"/>
  <c r="AC35" i="6" s="1"/>
  <c r="AA19" i="6"/>
  <c r="AC19" i="6" s="1"/>
  <c r="P422" i="8"/>
  <c r="P205" i="8"/>
  <c r="P403" i="25"/>
  <c r="P278" i="25"/>
  <c r="P174" i="25"/>
  <c r="P181" i="25"/>
  <c r="P346" i="25"/>
  <c r="AA198" i="6"/>
  <c r="AC198" i="6" s="1"/>
  <c r="P126" i="25"/>
  <c r="AA278" i="6"/>
  <c r="AC278" i="6" s="1"/>
  <c r="AA273" i="6"/>
  <c r="AC273" i="6" s="1"/>
  <c r="AA265" i="6"/>
  <c r="AC265" i="6" s="1"/>
  <c r="P401" i="8"/>
  <c r="AA351" i="6"/>
  <c r="AC351" i="6" s="1"/>
  <c r="AA343" i="6"/>
  <c r="AC343" i="6" s="1"/>
  <c r="AA309" i="6"/>
  <c r="AC309" i="6" s="1"/>
  <c r="AA374" i="6"/>
  <c r="AC374" i="6" s="1"/>
  <c r="P172" i="8"/>
  <c r="P291" i="25"/>
  <c r="P158" i="25"/>
  <c r="P110" i="25"/>
  <c r="P49" i="25"/>
  <c r="P41" i="25"/>
  <c r="AA211" i="6"/>
  <c r="AC211" i="6" s="1"/>
  <c r="AA171" i="6"/>
  <c r="AC171" i="6" s="1"/>
  <c r="P349" i="25"/>
  <c r="P328" i="25"/>
  <c r="P285" i="25"/>
  <c r="P264" i="25"/>
  <c r="P94" i="25"/>
  <c r="P86" i="25"/>
  <c r="P62" i="25"/>
  <c r="P56" i="25"/>
  <c r="P30" i="25"/>
  <c r="AA399" i="6"/>
  <c r="AC399" i="6" s="1"/>
  <c r="AA386" i="6"/>
  <c r="AC386" i="6" s="1"/>
  <c r="AA381" i="6"/>
  <c r="AC381" i="6" s="1"/>
  <c r="AA358" i="6"/>
  <c r="AC358" i="6" s="1"/>
  <c r="AA345" i="6"/>
  <c r="AC345" i="6" s="1"/>
  <c r="AA287" i="6"/>
  <c r="AC287" i="6" s="1"/>
  <c r="AA267" i="6"/>
  <c r="AC267" i="6" s="1"/>
  <c r="AA234" i="6"/>
  <c r="AC234" i="6" s="1"/>
  <c r="AA229" i="6"/>
  <c r="AC229" i="6" s="1"/>
  <c r="AA224" i="6"/>
  <c r="AC224" i="6" s="1"/>
  <c r="AA213" i="6"/>
  <c r="AC213" i="6" s="1"/>
  <c r="AA181" i="6"/>
  <c r="AC181" i="6" s="1"/>
  <c r="AA79" i="6"/>
  <c r="AC79" i="6" s="1"/>
  <c r="AA71" i="6"/>
  <c r="AC71" i="6" s="1"/>
  <c r="AA66" i="6"/>
  <c r="AC66" i="6" s="1"/>
  <c r="AA39" i="6"/>
  <c r="AC39" i="6" s="1"/>
  <c r="P275" i="8"/>
  <c r="P25" i="8"/>
  <c r="P410" i="25"/>
  <c r="P402" i="25"/>
  <c r="P381" i="25"/>
  <c r="P373" i="25"/>
  <c r="P365" i="25"/>
  <c r="P317" i="25"/>
  <c r="P309" i="25"/>
  <c r="P301" i="25"/>
  <c r="P253" i="25"/>
  <c r="P136" i="25"/>
  <c r="P128" i="25"/>
  <c r="AA334" i="6"/>
  <c r="AC334" i="6" s="1"/>
  <c r="AA321" i="6"/>
  <c r="AC321" i="6" s="1"/>
  <c r="AA218" i="6"/>
  <c r="AC218" i="6" s="1"/>
  <c r="P351" i="25"/>
  <c r="P223" i="25"/>
  <c r="P186" i="25"/>
  <c r="AA294" i="6"/>
  <c r="AC294" i="6" s="1"/>
  <c r="AA289" i="6"/>
  <c r="AC289" i="6" s="1"/>
  <c r="AA238" i="6"/>
  <c r="AC238" i="6" s="1"/>
  <c r="AA191" i="6"/>
  <c r="AC191" i="6" s="1"/>
  <c r="AA159" i="6"/>
  <c r="AC159" i="6" s="1"/>
  <c r="AA112" i="6"/>
  <c r="AC112" i="6" s="1"/>
  <c r="AA97" i="6"/>
  <c r="AC97" i="6" s="1"/>
  <c r="AA81" i="6"/>
  <c r="AC81" i="6" s="1"/>
  <c r="AA73" i="6"/>
  <c r="AC73" i="6" s="1"/>
  <c r="AA57" i="6"/>
  <c r="AC57" i="6" s="1"/>
  <c r="AA41" i="6"/>
  <c r="AC41" i="6" s="1"/>
  <c r="AA33" i="6"/>
  <c r="AC33" i="6" s="1"/>
  <c r="P296" i="8"/>
  <c r="P261" i="8"/>
  <c r="P409" i="25"/>
  <c r="P401" i="25"/>
  <c r="P268" i="25"/>
  <c r="AA297" i="6"/>
  <c r="AC297" i="6" s="1"/>
  <c r="AA136" i="6"/>
  <c r="AC136" i="6" s="1"/>
  <c r="P187" i="8"/>
  <c r="P218" i="25"/>
  <c r="AA354" i="6"/>
  <c r="AC354" i="6" s="1"/>
  <c r="AA349" i="6"/>
  <c r="AC349" i="6" s="1"/>
  <c r="AA336" i="6"/>
  <c r="AC336" i="6" s="1"/>
  <c r="AA307" i="6"/>
  <c r="AC307" i="6" s="1"/>
  <c r="AA299" i="6"/>
  <c r="AC299" i="6" s="1"/>
  <c r="AA281" i="6"/>
  <c r="AC281" i="6" s="1"/>
  <c r="AA253" i="6"/>
  <c r="AC253" i="6" s="1"/>
  <c r="AA193" i="6"/>
  <c r="AC193" i="6" s="1"/>
  <c r="AA153" i="6"/>
  <c r="AC153" i="6" s="1"/>
  <c r="AA138" i="6"/>
  <c r="AC138" i="6" s="1"/>
  <c r="P407" i="8"/>
  <c r="P134" i="25"/>
  <c r="AA298" i="6"/>
  <c r="AC298" i="6" s="1"/>
  <c r="AA46" i="6"/>
  <c r="AC46" i="6" s="1"/>
  <c r="P240" i="8"/>
  <c r="AA303" i="6"/>
  <c r="AC303" i="6" s="1"/>
  <c r="AA137" i="6"/>
  <c r="AC137" i="6" s="1"/>
  <c r="AA129" i="6"/>
  <c r="AC129" i="6" s="1"/>
  <c r="AA96" i="6"/>
  <c r="AC96" i="6" s="1"/>
  <c r="AA38" i="6"/>
  <c r="AC38" i="6" s="1"/>
  <c r="P365" i="8"/>
  <c r="AA394" i="6"/>
  <c r="AC394" i="6" s="1"/>
  <c r="AA286" i="6"/>
  <c r="AC286" i="6" s="1"/>
  <c r="AA266" i="6"/>
  <c r="AC266" i="6" s="1"/>
  <c r="AA201" i="6"/>
  <c r="AC201" i="6" s="1"/>
  <c r="AA52" i="6"/>
  <c r="AC52" i="6" s="1"/>
  <c r="AA49" i="6"/>
  <c r="AC49" i="6" s="1"/>
  <c r="P315" i="8"/>
  <c r="P293" i="8"/>
  <c r="P407" i="25"/>
  <c r="P399" i="25"/>
  <c r="P46" i="25"/>
  <c r="P17" i="25"/>
  <c r="P14" i="25"/>
  <c r="P9" i="25"/>
  <c r="AA314" i="6"/>
  <c r="AC314" i="6" s="1"/>
  <c r="AA288" i="6"/>
  <c r="AC288" i="6" s="1"/>
  <c r="AA319" i="6"/>
  <c r="AC319" i="6" s="1"/>
  <c r="AA145" i="6"/>
  <c r="AC145" i="6" s="1"/>
  <c r="P383" i="8"/>
  <c r="P369" i="25"/>
  <c r="P96" i="25"/>
  <c r="AA245" i="6"/>
  <c r="AC245" i="6" s="1"/>
  <c r="AA168" i="6"/>
  <c r="AC168" i="6" s="1"/>
  <c r="AA101" i="6"/>
  <c r="AC101" i="6" s="1"/>
  <c r="P303" i="8"/>
  <c r="P287" i="8"/>
  <c r="P122" i="8"/>
  <c r="P90" i="8"/>
  <c r="P178" i="25"/>
  <c r="AA83" i="6"/>
  <c r="AC83" i="6" s="1"/>
  <c r="AA370" i="6"/>
  <c r="AC370" i="6" s="1"/>
  <c r="P367" i="8"/>
  <c r="P351" i="8"/>
  <c r="P181" i="8"/>
  <c r="P361" i="25"/>
  <c r="P332" i="25"/>
  <c r="AA184" i="6"/>
  <c r="AC184" i="6" s="1"/>
  <c r="AA160" i="6"/>
  <c r="AC160" i="6" s="1"/>
  <c r="AA152" i="6"/>
  <c r="AC152" i="6" s="1"/>
  <c r="AA106" i="6"/>
  <c r="AC106" i="6" s="1"/>
  <c r="P295" i="8"/>
  <c r="P271" i="8"/>
  <c r="P263" i="8"/>
  <c r="AA257" i="6"/>
  <c r="AC257" i="6" s="1"/>
  <c r="AA14" i="6"/>
  <c r="AC14" i="6" s="1"/>
  <c r="P355" i="25"/>
  <c r="P342" i="25"/>
  <c r="P305" i="25"/>
  <c r="P297" i="25"/>
  <c r="P236" i="25"/>
  <c r="P191" i="25"/>
  <c r="P183" i="25"/>
  <c r="AA365" i="6"/>
  <c r="AC365" i="6" s="1"/>
  <c r="AA155" i="6"/>
  <c r="AC155" i="6" s="1"/>
  <c r="P330" i="8"/>
  <c r="P287" i="25"/>
  <c r="P104" i="25"/>
  <c r="AA406" i="6"/>
  <c r="AC406" i="6" s="1"/>
  <c r="AA142" i="6"/>
  <c r="AC142" i="6" s="1"/>
  <c r="AA116" i="6"/>
  <c r="AC116" i="6" s="1"/>
  <c r="P258" i="8"/>
  <c r="AA341" i="6"/>
  <c r="AC341" i="6" s="1"/>
  <c r="AA277" i="6"/>
  <c r="AC277" i="6" s="1"/>
  <c r="AA239" i="6"/>
  <c r="AC239" i="6" s="1"/>
  <c r="AA207" i="6"/>
  <c r="AC207" i="6" s="1"/>
  <c r="AA42" i="6"/>
  <c r="AC42" i="6" s="1"/>
  <c r="AA37" i="6"/>
  <c r="AC37" i="6" s="1"/>
  <c r="P403" i="8"/>
  <c r="P244" i="8"/>
  <c r="P405" i="25"/>
  <c r="P397" i="25"/>
  <c r="P360" i="25"/>
  <c r="P323" i="25"/>
  <c r="P310" i="25"/>
  <c r="P273" i="25"/>
  <c r="P241" i="25"/>
  <c r="P233" i="25"/>
  <c r="P204" i="25"/>
  <c r="P146" i="25"/>
  <c r="P72" i="25"/>
  <c r="P64" i="25"/>
  <c r="P22" i="25"/>
  <c r="AA402" i="6"/>
  <c r="AC402" i="6" s="1"/>
  <c r="AA397" i="6"/>
  <c r="AC397" i="6" s="1"/>
  <c r="AA344" i="6"/>
  <c r="AC344" i="6" s="1"/>
  <c r="AA316" i="6"/>
  <c r="AC316" i="6" s="1"/>
  <c r="AA308" i="6"/>
  <c r="AC308" i="6" s="1"/>
  <c r="AA186" i="6"/>
  <c r="AC186" i="6" s="1"/>
  <c r="AA178" i="6"/>
  <c r="AC178" i="6" s="1"/>
  <c r="AA162" i="6"/>
  <c r="AC162" i="6" s="1"/>
  <c r="AA131" i="6"/>
  <c r="AC131" i="6" s="1"/>
  <c r="AA128" i="6"/>
  <c r="AC128" i="6" s="1"/>
  <c r="AA123" i="6"/>
  <c r="AC123" i="6" s="1"/>
  <c r="AA90" i="6"/>
  <c r="AC90" i="6" s="1"/>
  <c r="AA64" i="6"/>
  <c r="AC64" i="6" s="1"/>
  <c r="AA16" i="6"/>
  <c r="AC16" i="6" s="1"/>
  <c r="P385" i="8"/>
  <c r="P380" i="8"/>
  <c r="P290" i="8"/>
  <c r="P168" i="8"/>
  <c r="P136" i="8"/>
  <c r="P128" i="8"/>
  <c r="P115" i="8"/>
  <c r="P404" i="25"/>
  <c r="P396" i="25"/>
  <c r="P383" i="25"/>
  <c r="P378" i="25"/>
  <c r="P341" i="25"/>
  <c r="P296" i="25"/>
  <c r="P259" i="25"/>
  <c r="P246" i="25"/>
  <c r="P209" i="25"/>
  <c r="P172" i="25"/>
  <c r="P166" i="25"/>
  <c r="P151" i="25"/>
  <c r="P122" i="25"/>
  <c r="P40" i="25"/>
  <c r="P32" i="25"/>
  <c r="P227" i="25"/>
  <c r="P214" i="25"/>
  <c r="P182" i="25"/>
  <c r="P177" i="25"/>
  <c r="P169" i="25"/>
  <c r="P82" i="25"/>
  <c r="P8" i="25"/>
  <c r="AA326" i="6"/>
  <c r="AC326" i="6" s="1"/>
  <c r="AA206" i="6"/>
  <c r="AC206" i="6" s="1"/>
  <c r="AA203" i="6"/>
  <c r="AC203" i="6" s="1"/>
  <c r="AA188" i="6"/>
  <c r="AC188" i="6" s="1"/>
  <c r="AA133" i="6"/>
  <c r="AC133" i="6" s="1"/>
  <c r="AA125" i="6"/>
  <c r="AC125" i="6" s="1"/>
  <c r="AA115" i="6"/>
  <c r="AC115" i="6" s="1"/>
  <c r="AA84" i="6"/>
  <c r="AC84" i="6" s="1"/>
  <c r="AA48" i="6"/>
  <c r="AC48" i="6" s="1"/>
  <c r="AA26" i="6"/>
  <c r="AC26" i="6" s="1"/>
  <c r="AA23" i="6"/>
  <c r="AC23" i="6" s="1"/>
  <c r="AA18" i="6"/>
  <c r="AC18" i="6" s="1"/>
  <c r="P406" i="25"/>
  <c r="P398" i="25"/>
  <c r="P364" i="25"/>
  <c r="P319" i="25"/>
  <c r="P314" i="25"/>
  <c r="P277" i="25"/>
  <c r="P232" i="25"/>
  <c r="P195" i="25"/>
  <c r="P189" i="25"/>
  <c r="P187" i="25"/>
  <c r="P145" i="25"/>
  <c r="P142" i="25"/>
  <c r="P137" i="25"/>
  <c r="P108" i="25"/>
  <c r="P102" i="25"/>
  <c r="P58" i="25"/>
  <c r="P282" i="25"/>
  <c r="P245" i="25"/>
  <c r="P237" i="25"/>
  <c r="P200" i="25"/>
  <c r="P192" i="25"/>
  <c r="P150" i="25"/>
  <c r="P113" i="25"/>
  <c r="P105" i="25"/>
  <c r="P70" i="25"/>
  <c r="P18" i="25"/>
  <c r="AA333" i="6"/>
  <c r="AC333" i="6" s="1"/>
  <c r="AA304" i="6"/>
  <c r="AC304" i="6" s="1"/>
  <c r="AA272" i="6"/>
  <c r="AC272" i="6" s="1"/>
  <c r="AA264" i="6"/>
  <c r="AC264" i="6" s="1"/>
  <c r="AA247" i="6"/>
  <c r="AC247" i="6" s="1"/>
  <c r="AA237" i="6"/>
  <c r="AC237" i="6" s="1"/>
  <c r="AA192" i="6"/>
  <c r="AC192" i="6" s="1"/>
  <c r="AA187" i="6"/>
  <c r="AC187" i="6" s="1"/>
  <c r="AA179" i="6"/>
  <c r="AC179" i="6" s="1"/>
  <c r="AA143" i="6"/>
  <c r="AC143" i="6" s="1"/>
  <c r="AA135" i="6"/>
  <c r="AC135" i="6" s="1"/>
  <c r="AA127" i="6"/>
  <c r="AC127" i="6" s="1"/>
  <c r="AA91" i="6"/>
  <c r="AC91" i="6" s="1"/>
  <c r="AA86" i="6"/>
  <c r="AC86" i="6" s="1"/>
  <c r="AA20" i="6"/>
  <c r="AC20" i="6" s="1"/>
  <c r="P389" i="8"/>
  <c r="P333" i="8"/>
  <c r="P249" i="8"/>
  <c r="P243" i="8"/>
  <c r="P233" i="8"/>
  <c r="P193" i="8"/>
  <c r="P108" i="8"/>
  <c r="P408" i="25"/>
  <c r="P400" i="25"/>
  <c r="P392" i="25"/>
  <c r="P387" i="25"/>
  <c r="P374" i="25"/>
  <c r="P337" i="25"/>
  <c r="P300" i="25"/>
  <c r="P255" i="25"/>
  <c r="P250" i="25"/>
  <c r="P213" i="25"/>
  <c r="P168" i="25"/>
  <c r="P160" i="25"/>
  <c r="P120" i="25"/>
  <c r="P81" i="25"/>
  <c r="P78" i="25"/>
  <c r="P73" i="25"/>
  <c r="P44" i="25"/>
  <c r="P38" i="25"/>
  <c r="P309" i="8"/>
  <c r="P8" i="8"/>
  <c r="P372" i="8"/>
  <c r="P368" i="8"/>
  <c r="P359" i="8"/>
  <c r="P347" i="8"/>
  <c r="P327" i="8"/>
  <c r="P281" i="8"/>
  <c r="P277" i="8"/>
  <c r="P273" i="8"/>
  <c r="P268" i="8"/>
  <c r="P264" i="8"/>
  <c r="P255" i="8"/>
  <c r="P199" i="8"/>
  <c r="P154" i="8"/>
  <c r="P409" i="8"/>
  <c r="P405" i="8"/>
  <c r="P404" i="8"/>
  <c r="P399" i="8"/>
  <c r="P391" i="8"/>
  <c r="P386" i="8"/>
  <c r="P377" i="8"/>
  <c r="P301" i="8"/>
  <c r="P229" i="8"/>
  <c r="P228" i="8"/>
  <c r="P58" i="8"/>
  <c r="P22" i="8"/>
  <c r="P217" i="8"/>
  <c r="P216" i="8"/>
  <c r="P212" i="8"/>
  <c r="P150" i="8"/>
  <c r="P142" i="8"/>
  <c r="P138" i="8"/>
  <c r="P96" i="8"/>
  <c r="P46" i="8"/>
  <c r="P42" i="8"/>
  <c r="P38" i="8"/>
  <c r="P30" i="8"/>
  <c r="P410" i="8"/>
  <c r="P397" i="8"/>
  <c r="P396" i="8"/>
  <c r="P392" i="8"/>
  <c r="P371" i="8"/>
  <c r="P357" i="8"/>
  <c r="P356" i="8"/>
  <c r="P345" i="8"/>
  <c r="P344" i="8"/>
  <c r="P340" i="8"/>
  <c r="P321" i="8"/>
  <c r="P297" i="8"/>
  <c r="P283" i="8"/>
  <c r="P278" i="8"/>
  <c r="P265" i="8"/>
  <c r="P251" i="8"/>
  <c r="P225" i="8"/>
  <c r="P213" i="8"/>
  <c r="P211" i="8"/>
  <c r="P201" i="8"/>
  <c r="P197" i="8"/>
  <c r="P160" i="8"/>
  <c r="P134" i="8"/>
  <c r="P118" i="8"/>
  <c r="P72" i="8"/>
  <c r="P68" i="8"/>
  <c r="P64" i="8"/>
  <c r="P56" i="8"/>
  <c r="P10" i="8"/>
  <c r="P379" i="8"/>
  <c r="P339" i="8"/>
  <c r="P329" i="8"/>
  <c r="P325" i="8"/>
  <c r="P324" i="8"/>
  <c r="P311" i="8"/>
  <c r="P306" i="8"/>
  <c r="P302" i="8"/>
  <c r="P289" i="8"/>
  <c r="P284" i="8"/>
  <c r="P257" i="8"/>
  <c r="P252" i="8"/>
  <c r="P239" i="8"/>
  <c r="P237" i="8"/>
  <c r="P235" i="8"/>
  <c r="P223" i="8"/>
  <c r="P222" i="8"/>
  <c r="P206" i="8"/>
  <c r="P202" i="8"/>
  <c r="P183" i="8"/>
  <c r="P178" i="8"/>
  <c r="P170" i="8"/>
  <c r="P73" i="8"/>
  <c r="P24" i="8"/>
  <c r="P19" i="8"/>
  <c r="P12" i="8"/>
  <c r="P11" i="8"/>
  <c r="P395" i="25"/>
  <c r="P391" i="25"/>
  <c r="P357" i="25"/>
  <c r="P356" i="25"/>
  <c r="P352" i="25"/>
  <c r="P347" i="25"/>
  <c r="P343" i="25"/>
  <c r="P338" i="25"/>
  <c r="P334" i="25"/>
  <c r="P293" i="25"/>
  <c r="P292" i="25"/>
  <c r="P288" i="25"/>
  <c r="P283" i="25"/>
  <c r="P279" i="25"/>
  <c r="P274" i="25"/>
  <c r="P270" i="25"/>
  <c r="P229" i="25"/>
  <c r="P228" i="25"/>
  <c r="P224" i="25"/>
  <c r="P219" i="25"/>
  <c r="P215" i="25"/>
  <c r="P210" i="25"/>
  <c r="P206" i="25"/>
  <c r="P393" i="25"/>
  <c r="P389" i="25"/>
  <c r="P388" i="25"/>
  <c r="P384" i="25"/>
  <c r="P379" i="25"/>
  <c r="P375" i="25"/>
  <c r="P370" i="25"/>
  <c r="P366" i="25"/>
  <c r="P325" i="25"/>
  <c r="P324" i="25"/>
  <c r="P320" i="25"/>
  <c r="P315" i="25"/>
  <c r="P311" i="25"/>
  <c r="P306" i="25"/>
  <c r="P302" i="25"/>
  <c r="P261" i="25"/>
  <c r="P260" i="25"/>
  <c r="P256" i="25"/>
  <c r="P251" i="25"/>
  <c r="P247" i="25"/>
  <c r="P242" i="25"/>
  <c r="P238" i="25"/>
  <c r="P197" i="25"/>
  <c r="P196" i="25"/>
  <c r="P394" i="25"/>
  <c r="P390" i="25"/>
  <c r="P333" i="25"/>
  <c r="P329" i="25"/>
  <c r="P269" i="25"/>
  <c r="P265" i="25"/>
  <c r="P205" i="25"/>
  <c r="P201" i="25"/>
  <c r="P385" i="25"/>
  <c r="P380" i="25"/>
  <c r="P376" i="25"/>
  <c r="P371" i="25"/>
  <c r="P367" i="25"/>
  <c r="P362" i="25"/>
  <c r="P358" i="25"/>
  <c r="P353" i="25"/>
  <c r="P348" i="25"/>
  <c r="P344" i="25"/>
  <c r="P339" i="25"/>
  <c r="P335" i="25"/>
  <c r="P330" i="25"/>
  <c r="P326" i="25"/>
  <c r="P321" i="25"/>
  <c r="P316" i="25"/>
  <c r="P312" i="25"/>
  <c r="P307" i="25"/>
  <c r="P303" i="25"/>
  <c r="P298" i="25"/>
  <c r="P294" i="25"/>
  <c r="P289" i="25"/>
  <c r="P284" i="25"/>
  <c r="P280" i="25"/>
  <c r="P275" i="25"/>
  <c r="P271" i="25"/>
  <c r="P266" i="25"/>
  <c r="P262" i="25"/>
  <c r="P257" i="25"/>
  <c r="P252" i="25"/>
  <c r="P248" i="25"/>
  <c r="P243" i="25"/>
  <c r="P239" i="25"/>
  <c r="P234" i="25"/>
  <c r="P230" i="25"/>
  <c r="P225" i="25"/>
  <c r="P220" i="25"/>
  <c r="P216" i="25"/>
  <c r="P211" i="25"/>
  <c r="P207" i="25"/>
  <c r="P202" i="25"/>
  <c r="P198" i="25"/>
  <c r="P193" i="25"/>
  <c r="P188" i="25"/>
  <c r="P184" i="25"/>
  <c r="P179" i="25"/>
  <c r="P161" i="25"/>
  <c r="P156" i="25"/>
  <c r="P152" i="25"/>
  <c r="P129" i="25"/>
  <c r="P97" i="25"/>
  <c r="P92" i="25"/>
  <c r="P88" i="25"/>
  <c r="P65" i="25"/>
  <c r="P33" i="25"/>
  <c r="P28" i="25"/>
  <c r="P24" i="25"/>
  <c r="P386" i="25"/>
  <c r="P382" i="25"/>
  <c r="P377" i="25"/>
  <c r="P372" i="25"/>
  <c r="P368" i="25"/>
  <c r="P363" i="25"/>
  <c r="P359" i="25"/>
  <c r="P354" i="25"/>
  <c r="P350" i="25"/>
  <c r="P345" i="25"/>
  <c r="P340" i="25"/>
  <c r="P336" i="25"/>
  <c r="P331" i="25"/>
  <c r="P327" i="25"/>
  <c r="P322" i="25"/>
  <c r="P318" i="25"/>
  <c r="P313" i="25"/>
  <c r="P308" i="25"/>
  <c r="P304" i="25"/>
  <c r="P299" i="25"/>
  <c r="P295" i="25"/>
  <c r="P290" i="25"/>
  <c r="P286" i="25"/>
  <c r="P281" i="25"/>
  <c r="P276" i="25"/>
  <c r="P272" i="25"/>
  <c r="P267" i="25"/>
  <c r="P263" i="25"/>
  <c r="P258" i="25"/>
  <c r="P254" i="25"/>
  <c r="P249" i="25"/>
  <c r="P244" i="25"/>
  <c r="P240" i="25"/>
  <c r="P235" i="25"/>
  <c r="P231" i="25"/>
  <c r="P226" i="25"/>
  <c r="P222" i="25"/>
  <c r="P217" i="25"/>
  <c r="P212" i="25"/>
  <c r="P208" i="25"/>
  <c r="P203" i="25"/>
  <c r="P199" i="25"/>
  <c r="P194" i="25"/>
  <c r="P190" i="25"/>
  <c r="P185" i="25"/>
  <c r="P180" i="25"/>
  <c r="P176" i="25"/>
  <c r="P171" i="25"/>
  <c r="P153" i="25"/>
  <c r="P144" i="25"/>
  <c r="P135" i="25"/>
  <c r="P121" i="25"/>
  <c r="P118" i="25"/>
  <c r="P116" i="25"/>
  <c r="P112" i="25"/>
  <c r="P107" i="25"/>
  <c r="P89" i="25"/>
  <c r="P80" i="25"/>
  <c r="P71" i="25"/>
  <c r="P57" i="25"/>
  <c r="P54" i="25"/>
  <c r="P52" i="25"/>
  <c r="P48" i="25"/>
  <c r="P43" i="25"/>
  <c r="P25" i="25"/>
  <c r="P16" i="25"/>
  <c r="P373" i="8"/>
  <c r="P369" i="8"/>
  <c r="P364" i="8"/>
  <c r="P335" i="8"/>
  <c r="P331" i="8"/>
  <c r="P393" i="8"/>
  <c r="P374" i="8"/>
  <c r="P336" i="8"/>
  <c r="P313" i="8"/>
  <c r="P231" i="8"/>
  <c r="P219" i="8"/>
  <c r="P207" i="8"/>
  <c r="P185" i="8"/>
  <c r="P86" i="8"/>
  <c r="P353" i="8"/>
  <c r="P341" i="8"/>
  <c r="P319" i="8"/>
  <c r="P245" i="8"/>
  <c r="P191" i="8"/>
  <c r="P318" i="8"/>
  <c r="P312" i="8"/>
  <c r="P298" i="8"/>
  <c r="P279" i="8"/>
  <c r="P274" i="8"/>
  <c r="P246" i="8"/>
  <c r="P241" i="8"/>
  <c r="P236" i="8"/>
  <c r="P208" i="8"/>
  <c r="P203" i="8"/>
  <c r="P196" i="8"/>
  <c r="P190" i="8"/>
  <c r="P184" i="8"/>
  <c r="P157" i="8"/>
  <c r="P152" i="8"/>
  <c r="P147" i="8"/>
  <c r="P140" i="8"/>
  <c r="P82" i="8"/>
  <c r="P78" i="8"/>
  <c r="P74" i="8"/>
  <c r="P70" i="8"/>
  <c r="P51" i="8"/>
  <c r="P44" i="8"/>
  <c r="P26" i="8"/>
  <c r="P16" i="8"/>
  <c r="P400" i="8"/>
  <c r="P394" i="8"/>
  <c r="P375" i="8"/>
  <c r="P370" i="8"/>
  <c r="P360" i="8"/>
  <c r="P354" i="8"/>
  <c r="P348" i="8"/>
  <c r="P342" i="8"/>
  <c r="P337" i="8"/>
  <c r="P332" i="8"/>
  <c r="P308" i="8"/>
  <c r="P304" i="8"/>
  <c r="P299" i="8"/>
  <c r="P292" i="8"/>
  <c r="P286" i="8"/>
  <c r="P280" i="8"/>
  <c r="P270" i="8"/>
  <c r="P266" i="8"/>
  <c r="P247" i="8"/>
  <c r="P242" i="8"/>
  <c r="P232" i="8"/>
  <c r="P226" i="8"/>
  <c r="P220" i="8"/>
  <c r="P214" i="8"/>
  <c r="P209" i="8"/>
  <c r="P204" i="8"/>
  <c r="P180" i="8"/>
  <c r="P176" i="8"/>
  <c r="P166" i="8"/>
  <c r="P158" i="8"/>
  <c r="P153" i="8"/>
  <c r="P126" i="8"/>
  <c r="P121" i="8"/>
  <c r="P105" i="8"/>
  <c r="P102" i="8"/>
  <c r="P88" i="8"/>
  <c r="P83" i="8"/>
  <c r="P76" i="8"/>
  <c r="P75" i="8"/>
  <c r="P40" i="8"/>
  <c r="P35" i="8"/>
  <c r="P28" i="8"/>
  <c r="P408" i="8"/>
  <c r="P402" i="8"/>
  <c r="P395" i="8"/>
  <c r="P388" i="8"/>
  <c r="P382" i="8"/>
  <c r="P376" i="8"/>
  <c r="P366" i="8"/>
  <c r="P362" i="8"/>
  <c r="P343" i="8"/>
  <c r="P338" i="8"/>
  <c r="P328" i="8"/>
  <c r="P322" i="8"/>
  <c r="P316" i="8"/>
  <c r="P310" i="8"/>
  <c r="P307" i="8"/>
  <c r="P305" i="8"/>
  <c r="P300" i="8"/>
  <c r="P276" i="8"/>
  <c r="P272" i="8"/>
  <c r="P269" i="8"/>
  <c r="P267" i="8"/>
  <c r="P260" i="8"/>
  <c r="P254" i="8"/>
  <c r="P248" i="8"/>
  <c r="P238" i="8"/>
  <c r="P234" i="8"/>
  <c r="P215" i="8"/>
  <c r="P210" i="8"/>
  <c r="P200" i="8"/>
  <c r="P194" i="8"/>
  <c r="P188" i="8"/>
  <c r="P182" i="8"/>
  <c r="P179" i="8"/>
  <c r="P177" i="8"/>
  <c r="P173" i="8"/>
  <c r="P137" i="8"/>
  <c r="P131" i="8"/>
  <c r="P124" i="8"/>
  <c r="P120" i="8"/>
  <c r="P110" i="8"/>
  <c r="P106" i="8"/>
  <c r="P104" i="8"/>
  <c r="P98" i="8"/>
  <c r="P94" i="8"/>
  <c r="P89" i="8"/>
  <c r="P67" i="8"/>
  <c r="P60" i="8"/>
  <c r="P59" i="8"/>
  <c r="P54" i="8"/>
  <c r="P45" i="8"/>
  <c r="P41" i="8"/>
  <c r="P32" i="8"/>
  <c r="P406" i="8"/>
  <c r="P398" i="8"/>
  <c r="P390" i="8"/>
  <c r="P387" i="8"/>
  <c r="P384" i="8"/>
  <c r="P381" i="8"/>
  <c r="P378" i="8"/>
  <c r="P358" i="8"/>
  <c r="P355" i="8"/>
  <c r="P352" i="8"/>
  <c r="P349" i="8"/>
  <c r="P346" i="8"/>
  <c r="P326" i="8"/>
  <c r="P323" i="8"/>
  <c r="P320" i="8"/>
  <c r="P317" i="8"/>
  <c r="P314" i="8"/>
  <c r="P294" i="8"/>
  <c r="P291" i="8"/>
  <c r="P288" i="8"/>
  <c r="P285" i="8"/>
  <c r="P282" i="8"/>
  <c r="P262" i="8"/>
  <c r="P259" i="8"/>
  <c r="P256" i="8"/>
  <c r="P253" i="8"/>
  <c r="P250" i="8"/>
  <c r="P230" i="8"/>
  <c r="P227" i="8"/>
  <c r="P224" i="8"/>
  <c r="P221" i="8"/>
  <c r="P218" i="8"/>
  <c r="P198" i="8"/>
  <c r="P195" i="8"/>
  <c r="P192" i="8"/>
  <c r="P189" i="8"/>
  <c r="P186" i="8"/>
  <c r="P174" i="8"/>
  <c r="P169" i="8"/>
  <c r="P163" i="8"/>
  <c r="P156" i="8"/>
  <c r="P144" i="8"/>
  <c r="P112" i="8"/>
  <c r="P99" i="8"/>
  <c r="P92" i="8"/>
  <c r="P80" i="8"/>
  <c r="P62" i="8"/>
  <c r="P57" i="8"/>
  <c r="P52" i="8"/>
  <c r="P48" i="8"/>
  <c r="P29" i="8"/>
  <c r="P14" i="8"/>
  <c r="P9" i="8"/>
  <c r="AA409" i="6"/>
  <c r="AC409" i="6" s="1"/>
  <c r="AA393" i="6"/>
  <c r="AC393" i="6" s="1"/>
  <c r="AA377" i="6"/>
  <c r="AC377" i="6" s="1"/>
  <c r="AA361" i="6"/>
  <c r="AC361" i="6" s="1"/>
  <c r="AA347" i="6"/>
  <c r="AC347" i="6" s="1"/>
  <c r="AA330" i="6"/>
  <c r="AC330" i="6" s="1"/>
  <c r="AA328" i="6"/>
  <c r="AC328" i="6" s="1"/>
  <c r="AA301" i="6"/>
  <c r="AC301" i="6" s="1"/>
  <c r="AA405" i="6"/>
  <c r="AC405" i="6" s="1"/>
  <c r="AA396" i="6"/>
  <c r="AC396" i="6" s="1"/>
  <c r="AA389" i="6"/>
  <c r="AC389" i="6" s="1"/>
  <c r="AA380" i="6"/>
  <c r="AC380" i="6" s="1"/>
  <c r="AA373" i="6"/>
  <c r="AC373" i="6" s="1"/>
  <c r="AA364" i="6"/>
  <c r="AC364" i="6" s="1"/>
  <c r="AA357" i="6"/>
  <c r="AC357" i="6" s="1"/>
  <c r="AA348" i="6"/>
  <c r="AC348" i="6" s="1"/>
  <c r="AA331" i="6"/>
  <c r="AC331" i="6" s="1"/>
  <c r="AA320" i="6"/>
  <c r="AC320" i="6" s="1"/>
  <c r="AA317" i="6"/>
  <c r="AC317" i="6" s="1"/>
  <c r="AA312" i="6"/>
  <c r="AC312" i="6" s="1"/>
  <c r="AA302" i="6"/>
  <c r="AC302" i="6" s="1"/>
  <c r="AA295" i="6"/>
  <c r="AC295" i="6" s="1"/>
  <c r="AA279" i="6"/>
  <c r="AC279" i="6" s="1"/>
  <c r="AA271" i="6"/>
  <c r="AC271" i="6" s="1"/>
  <c r="AA255" i="6"/>
  <c r="AC255" i="6" s="1"/>
  <c r="AA248" i="6"/>
  <c r="AC248" i="6" s="1"/>
  <c r="AA241" i="6"/>
  <c r="AC241" i="6" s="1"/>
  <c r="AA222" i="6"/>
  <c r="AC222" i="6" s="1"/>
  <c r="AA216" i="6"/>
  <c r="AC216" i="6" s="1"/>
  <c r="AA167" i="6"/>
  <c r="AC167" i="6" s="1"/>
  <c r="AA134" i="6"/>
  <c r="AC134" i="6" s="1"/>
  <c r="AA55" i="6"/>
  <c r="AC55" i="6" s="1"/>
  <c r="AA17" i="6"/>
  <c r="AC17" i="6" s="1"/>
  <c r="AA403" i="6"/>
  <c r="AC403" i="6" s="1"/>
  <c r="AA398" i="6"/>
  <c r="AC398" i="6" s="1"/>
  <c r="AA387" i="6"/>
  <c r="AC387" i="6" s="1"/>
  <c r="AA382" i="6"/>
  <c r="AC382" i="6" s="1"/>
  <c r="AA371" i="6"/>
  <c r="AC371" i="6" s="1"/>
  <c r="AA366" i="6"/>
  <c r="AC366" i="6" s="1"/>
  <c r="AA355" i="6"/>
  <c r="AC355" i="6" s="1"/>
  <c r="AA350" i="6"/>
  <c r="AC350" i="6" s="1"/>
  <c r="AA346" i="6"/>
  <c r="AC346" i="6" s="1"/>
  <c r="AA335" i="6"/>
  <c r="AC335" i="6" s="1"/>
  <c r="AA322" i="6"/>
  <c r="AC322" i="6" s="1"/>
  <c r="AA310" i="6"/>
  <c r="AC310" i="6" s="1"/>
  <c r="AA305" i="6"/>
  <c r="AC305" i="6" s="1"/>
  <c r="AA269" i="6"/>
  <c r="AC269" i="6" s="1"/>
  <c r="AA261" i="6"/>
  <c r="AC261" i="6" s="1"/>
  <c r="AA230" i="6"/>
  <c r="AC230" i="6" s="1"/>
  <c r="AA208" i="6"/>
  <c r="AC208" i="6" s="1"/>
  <c r="AA174" i="6"/>
  <c r="AC174" i="6" s="1"/>
  <c r="AA27" i="6"/>
  <c r="AC27" i="6" s="1"/>
  <c r="AA15" i="6"/>
  <c r="AC15" i="6" s="1"/>
  <c r="AA7" i="6"/>
  <c r="AC7" i="6" s="1"/>
  <c r="AA404" i="6"/>
  <c r="AC404" i="6" s="1"/>
  <c r="AA395" i="6"/>
  <c r="AC395" i="6" s="1"/>
  <c r="AA388" i="6"/>
  <c r="AC388" i="6" s="1"/>
  <c r="AA379" i="6"/>
  <c r="AC379" i="6" s="1"/>
  <c r="AA372" i="6"/>
  <c r="AC372" i="6" s="1"/>
  <c r="AA363" i="6"/>
  <c r="AC363" i="6" s="1"/>
  <c r="AA356" i="6"/>
  <c r="AC356" i="6" s="1"/>
  <c r="AA315" i="6"/>
  <c r="AC315" i="6" s="1"/>
  <c r="AA311" i="6"/>
  <c r="AC311" i="6" s="1"/>
  <c r="AA293" i="6"/>
  <c r="AC293" i="6" s="1"/>
  <c r="AA282" i="6"/>
  <c r="AC282" i="6" s="1"/>
  <c r="AA276" i="6"/>
  <c r="AC276" i="6" s="1"/>
  <c r="AA270" i="6"/>
  <c r="AC270" i="6" s="1"/>
  <c r="AA240" i="6"/>
  <c r="AC240" i="6" s="1"/>
  <c r="AA231" i="6"/>
  <c r="AC231" i="6" s="1"/>
  <c r="AA219" i="6"/>
  <c r="AC219" i="6" s="1"/>
  <c r="AA215" i="6"/>
  <c r="AC215" i="6" s="1"/>
  <c r="AA212" i="6"/>
  <c r="AC212" i="6" s="1"/>
  <c r="AA175" i="6"/>
  <c r="AC175" i="6" s="1"/>
  <c r="AA166" i="6"/>
  <c r="AC166" i="6" s="1"/>
  <c r="AA104" i="6"/>
  <c r="AC104" i="6" s="1"/>
  <c r="AA95" i="6"/>
  <c r="AC95" i="6" s="1"/>
  <c r="AA54" i="6"/>
  <c r="AC54" i="6" s="1"/>
  <c r="AA8" i="6"/>
  <c r="AC8" i="6" s="1"/>
  <c r="AA407" i="6"/>
  <c r="AC407" i="6" s="1"/>
  <c r="AA400" i="6"/>
  <c r="AC400" i="6" s="1"/>
  <c r="AA391" i="6"/>
  <c r="AC391" i="6" s="1"/>
  <c r="AA384" i="6"/>
  <c r="AC384" i="6" s="1"/>
  <c r="AA375" i="6"/>
  <c r="AC375" i="6" s="1"/>
  <c r="AA368" i="6"/>
  <c r="AC368" i="6" s="1"/>
  <c r="AA359" i="6"/>
  <c r="AC359" i="6" s="1"/>
  <c r="AA352" i="6"/>
  <c r="AC352" i="6" s="1"/>
  <c r="AA342" i="6"/>
  <c r="AC342" i="6" s="1"/>
  <c r="AA340" i="6"/>
  <c r="AC340" i="6" s="1"/>
  <c r="AA337" i="6"/>
  <c r="AC337" i="6" s="1"/>
  <c r="AA325" i="6"/>
  <c r="AC325" i="6" s="1"/>
  <c r="AA313" i="6"/>
  <c r="AC313" i="6" s="1"/>
  <c r="AA280" i="6"/>
  <c r="AC280" i="6" s="1"/>
  <c r="AA254" i="6"/>
  <c r="AC254" i="6" s="1"/>
  <c r="AA252" i="6"/>
  <c r="AC252" i="6" s="1"/>
  <c r="AA250" i="6"/>
  <c r="AC250" i="6" s="1"/>
  <c r="AA243" i="6"/>
  <c r="AC243" i="6" s="1"/>
  <c r="AA217" i="6"/>
  <c r="AC217" i="6" s="1"/>
  <c r="AA200" i="6"/>
  <c r="AC200" i="6" s="1"/>
  <c r="AA189" i="6"/>
  <c r="AC189" i="6" s="1"/>
  <c r="AA183" i="6"/>
  <c r="AC183" i="6" s="1"/>
  <c r="AA180" i="6"/>
  <c r="AC180" i="6" s="1"/>
  <c r="AA163" i="6"/>
  <c r="AC163" i="6" s="1"/>
  <c r="AA154" i="6"/>
  <c r="AC154" i="6" s="1"/>
  <c r="AA147" i="6"/>
  <c r="AC147" i="6" s="1"/>
  <c r="AA146" i="6"/>
  <c r="AC146" i="6" s="1"/>
  <c r="AA144" i="6"/>
  <c r="AC144" i="6" s="1"/>
  <c r="AA122" i="6"/>
  <c r="AC122" i="6" s="1"/>
  <c r="AA114" i="6"/>
  <c r="AC114" i="6" s="1"/>
  <c r="AA76" i="6"/>
  <c r="AC76" i="6" s="1"/>
  <c r="AA72" i="6"/>
  <c r="AC72" i="6" s="1"/>
  <c r="AA69" i="6"/>
  <c r="AC69" i="6" s="1"/>
  <c r="AA65" i="6"/>
  <c r="AC65" i="6" s="1"/>
  <c r="AA58" i="6"/>
  <c r="AC58" i="6" s="1"/>
  <c r="AA50" i="6"/>
  <c r="AC50" i="6" s="1"/>
  <c r="AA43" i="6"/>
  <c r="AC43" i="6" s="1"/>
  <c r="AA34" i="6"/>
  <c r="AC34" i="6" s="1"/>
  <c r="AA24" i="6"/>
  <c r="AC24" i="6" s="1"/>
  <c r="AA209" i="6"/>
  <c r="AC209" i="6" s="1"/>
  <c r="AA197" i="6"/>
  <c r="AC197" i="6" s="1"/>
  <c r="AA185" i="6"/>
  <c r="AC185" i="6" s="1"/>
  <c r="AA176" i="6"/>
  <c r="AC176" i="6" s="1"/>
  <c r="AA170" i="6"/>
  <c r="AC170" i="6" s="1"/>
  <c r="AA169" i="6"/>
  <c r="AC169" i="6" s="1"/>
  <c r="AA165" i="6"/>
  <c r="AC165" i="6" s="1"/>
  <c r="AA161" i="6"/>
  <c r="AC161" i="6" s="1"/>
  <c r="AA158" i="6"/>
  <c r="AC158" i="6" s="1"/>
  <c r="AA148" i="6"/>
  <c r="AC148" i="6" s="1"/>
  <c r="AA130" i="6"/>
  <c r="AC130" i="6" s="1"/>
  <c r="AA105" i="6"/>
  <c r="AC105" i="6" s="1"/>
  <c r="AA98" i="6"/>
  <c r="AC98" i="6" s="1"/>
  <c r="AA89" i="6"/>
  <c r="AC89" i="6" s="1"/>
  <c r="AA82" i="6"/>
  <c r="AC82" i="6" s="1"/>
  <c r="AA80" i="6"/>
  <c r="AC80" i="6" s="1"/>
  <c r="AA74" i="6"/>
  <c r="AC74" i="6" s="1"/>
  <c r="AA67" i="6"/>
  <c r="AC67" i="6" s="1"/>
  <c r="AA40" i="6"/>
  <c r="AC40" i="6" s="1"/>
  <c r="AA10" i="6"/>
  <c r="AC10" i="6" s="1"/>
  <c r="AA9" i="6"/>
  <c r="AC9" i="6" s="1"/>
  <c r="P162" i="25"/>
  <c r="P132" i="25"/>
  <c r="P74" i="25"/>
  <c r="P59" i="25"/>
  <c r="P34" i="25"/>
  <c r="P154" i="25"/>
  <c r="P139" i="25"/>
  <c r="P124" i="25"/>
  <c r="P114" i="25"/>
  <c r="P84" i="25"/>
  <c r="P26" i="25"/>
  <c r="P11" i="25"/>
  <c r="P164" i="25"/>
  <c r="P106" i="25"/>
  <c r="P91" i="25"/>
  <c r="P76" i="25"/>
  <c r="P66" i="25"/>
  <c r="P36" i="25"/>
  <c r="P138" i="25"/>
  <c r="P123" i="25"/>
  <c r="P98" i="25"/>
  <c r="P10" i="25"/>
  <c r="P148" i="25"/>
  <c r="P90" i="25"/>
  <c r="P75" i="25"/>
  <c r="P60" i="25"/>
  <c r="P50" i="25"/>
  <c r="P20" i="25"/>
  <c r="P68" i="25"/>
  <c r="P170" i="25"/>
  <c r="P155" i="25"/>
  <c r="P140" i="25"/>
  <c r="P130" i="25"/>
  <c r="P100" i="25"/>
  <c r="P42" i="25"/>
  <c r="P27" i="25"/>
  <c r="P12" i="25"/>
  <c r="P173" i="25"/>
  <c r="P157" i="25"/>
  <c r="P141" i="25"/>
  <c r="P125" i="25"/>
  <c r="P109" i="25"/>
  <c r="P93" i="25"/>
  <c r="P77" i="25"/>
  <c r="P61" i="25"/>
  <c r="P45" i="25"/>
  <c r="P29" i="25"/>
  <c r="P13" i="25"/>
  <c r="P175" i="25"/>
  <c r="P159" i="25"/>
  <c r="P143" i="25"/>
  <c r="P127" i="25"/>
  <c r="P111" i="25"/>
  <c r="P95" i="25"/>
  <c r="P79" i="25"/>
  <c r="P63" i="25"/>
  <c r="P47" i="25"/>
  <c r="P31" i="25"/>
  <c r="P15" i="25"/>
  <c r="P147" i="25"/>
  <c r="P115" i="25"/>
  <c r="P67" i="25"/>
  <c r="P51" i="25"/>
  <c r="P165" i="25"/>
  <c r="P149" i="25"/>
  <c r="P133" i="25"/>
  <c r="P117" i="25"/>
  <c r="P101" i="25"/>
  <c r="P85" i="25"/>
  <c r="P69" i="25"/>
  <c r="P53" i="25"/>
  <c r="P37" i="25"/>
  <c r="P21" i="25"/>
  <c r="P163" i="25"/>
  <c r="P131" i="25"/>
  <c r="P99" i="25"/>
  <c r="P83" i="25"/>
  <c r="P35" i="25"/>
  <c r="P19" i="25"/>
  <c r="P167" i="25"/>
  <c r="P119" i="25"/>
  <c r="P103" i="25"/>
  <c r="P87" i="25"/>
  <c r="P55" i="25"/>
  <c r="P39" i="25"/>
  <c r="P23" i="25"/>
  <c r="P7" i="25"/>
  <c r="P139" i="8"/>
  <c r="P34" i="8"/>
  <c r="P114" i="8"/>
  <c r="P91" i="8"/>
  <c r="P84" i="8"/>
  <c r="P61" i="8"/>
  <c r="P171" i="8"/>
  <c r="P164" i="8"/>
  <c r="P141" i="8"/>
  <c r="P66" i="8"/>
  <c r="P43" i="8"/>
  <c r="P36" i="8"/>
  <c r="P13" i="8"/>
  <c r="P146" i="8"/>
  <c r="P123" i="8"/>
  <c r="P116" i="8"/>
  <c r="P93" i="8"/>
  <c r="P18" i="8"/>
  <c r="P132" i="8"/>
  <c r="P155" i="8"/>
  <c r="P148" i="8"/>
  <c r="P125" i="8"/>
  <c r="P50" i="8"/>
  <c r="P27" i="8"/>
  <c r="P20" i="8"/>
  <c r="P162" i="8"/>
  <c r="P109" i="8"/>
  <c r="P130" i="8"/>
  <c r="P107" i="8"/>
  <c r="P100" i="8"/>
  <c r="P77" i="8"/>
  <c r="P175" i="8"/>
  <c r="P159" i="8"/>
  <c r="P143" i="8"/>
  <c r="P127" i="8"/>
  <c r="P111" i="8"/>
  <c r="P95" i="8"/>
  <c r="P79" i="8"/>
  <c r="P63" i="8"/>
  <c r="P47" i="8"/>
  <c r="P31" i="8"/>
  <c r="P15" i="8"/>
  <c r="P161" i="8"/>
  <c r="P145" i="8"/>
  <c r="P129" i="8"/>
  <c r="P113" i="8"/>
  <c r="P97" i="8"/>
  <c r="P81" i="8"/>
  <c r="P65" i="8"/>
  <c r="P49" i="8"/>
  <c r="P33" i="8"/>
  <c r="P17" i="8"/>
  <c r="P165" i="8"/>
  <c r="P149" i="8"/>
  <c r="P133" i="8"/>
  <c r="P117" i="8"/>
  <c r="P101" i="8"/>
  <c r="P85" i="8"/>
  <c r="P69" i="8"/>
  <c r="P53" i="8"/>
  <c r="P37" i="8"/>
  <c r="P21" i="8"/>
  <c r="P167" i="8"/>
  <c r="P151" i="8"/>
  <c r="P135" i="8"/>
  <c r="P119" i="8"/>
  <c r="P103" i="8"/>
  <c r="P87" i="8"/>
  <c r="P71" i="8"/>
  <c r="P55" i="8"/>
  <c r="P39" i="8"/>
  <c r="P23" i="8"/>
  <c r="P7" i="8"/>
  <c r="AA285" i="6"/>
  <c r="AC285" i="6" s="1"/>
  <c r="AA221" i="6"/>
  <c r="AC221" i="6" s="1"/>
  <c r="AA107" i="6"/>
  <c r="AC107" i="6" s="1"/>
  <c r="AA172" i="6"/>
  <c r="AC172" i="6" s="1"/>
  <c r="AA44" i="6"/>
  <c r="AC44" i="6" s="1"/>
  <c r="AA323" i="6"/>
  <c r="AC323" i="6" s="1"/>
  <c r="AA306" i="6"/>
  <c r="AC306" i="6" s="1"/>
  <c r="AA259" i="6"/>
  <c r="AC259" i="6" s="1"/>
  <c r="AA242" i="6"/>
  <c r="AC242" i="6" s="1"/>
  <c r="AA195" i="6"/>
  <c r="AC195" i="6" s="1"/>
  <c r="AA157" i="6"/>
  <c r="AC157" i="6" s="1"/>
  <c r="AA75" i="6"/>
  <c r="AC75" i="6" s="1"/>
  <c r="AA56" i="6"/>
  <c r="AC56" i="6" s="1"/>
  <c r="AA29" i="6"/>
  <c r="AC29" i="6" s="1"/>
  <c r="AC22" i="6"/>
  <c r="AA440" i="6"/>
  <c r="AC440" i="6" s="1"/>
  <c r="AA433" i="6"/>
  <c r="AC433" i="6" s="1"/>
  <c r="AA424" i="6"/>
  <c r="AC424" i="6" s="1"/>
  <c r="AA417" i="6"/>
  <c r="AC417" i="6" s="1"/>
  <c r="AA408" i="6"/>
  <c r="AC408" i="6" s="1"/>
  <c r="AA401" i="6"/>
  <c r="AC401" i="6" s="1"/>
  <c r="AA392" i="6"/>
  <c r="AC392" i="6" s="1"/>
  <c r="AA385" i="6"/>
  <c r="AC385" i="6" s="1"/>
  <c r="AA376" i="6"/>
  <c r="AC376" i="6" s="1"/>
  <c r="AA369" i="6"/>
  <c r="AC369" i="6" s="1"/>
  <c r="AA360" i="6"/>
  <c r="AC360" i="6" s="1"/>
  <c r="AA353" i="6"/>
  <c r="AC353" i="6" s="1"/>
  <c r="AA327" i="6"/>
  <c r="AC327" i="6" s="1"/>
  <c r="AA296" i="6"/>
  <c r="AC296" i="6" s="1"/>
  <c r="AA284" i="6"/>
  <c r="AC284" i="6" s="1"/>
  <c r="AA263" i="6"/>
  <c r="AC263" i="6" s="1"/>
  <c r="AA232" i="6"/>
  <c r="AC232" i="6" s="1"/>
  <c r="AA220" i="6"/>
  <c r="AC220" i="6" s="1"/>
  <c r="AA199" i="6"/>
  <c r="AC199" i="6" s="1"/>
  <c r="AA140" i="6"/>
  <c r="AC140" i="6" s="1"/>
  <c r="AA12" i="6"/>
  <c r="AC12" i="6" s="1"/>
  <c r="AC438" i="6"/>
  <c r="AA108" i="6"/>
  <c r="AC108" i="6" s="1"/>
  <c r="AA88" i="6"/>
  <c r="AC88" i="6" s="1"/>
  <c r="AA61" i="6"/>
  <c r="AC61" i="6" s="1"/>
  <c r="AC422" i="6"/>
  <c r="AC415" i="6"/>
  <c r="AA338" i="6"/>
  <c r="AC338" i="6" s="1"/>
  <c r="AA291" i="6"/>
  <c r="AC291" i="6" s="1"/>
  <c r="AA274" i="6"/>
  <c r="AC274" i="6" s="1"/>
  <c r="AA227" i="6"/>
  <c r="AC227" i="6" s="1"/>
  <c r="AA210" i="6"/>
  <c r="AC210" i="6" s="1"/>
  <c r="AA139" i="6"/>
  <c r="AC139" i="6" s="1"/>
  <c r="AA120" i="6"/>
  <c r="AC120" i="6" s="1"/>
  <c r="AA93" i="6"/>
  <c r="AC93" i="6" s="1"/>
  <c r="AA11" i="6"/>
  <c r="AC11" i="6" s="1"/>
  <c r="AA324" i="6"/>
  <c r="AC324" i="6" s="1"/>
  <c r="AA292" i="6"/>
  <c r="AC292" i="6" s="1"/>
  <c r="AA260" i="6"/>
  <c r="AC260" i="6" s="1"/>
  <c r="AA228" i="6"/>
  <c r="AC228" i="6" s="1"/>
  <c r="AA196" i="6"/>
  <c r="AC196" i="6" s="1"/>
  <c r="AA164" i="6"/>
  <c r="AC164" i="6" s="1"/>
  <c r="AA149" i="6"/>
  <c r="AC149" i="6" s="1"/>
  <c r="AA132" i="6"/>
  <c r="AC132" i="6" s="1"/>
  <c r="AA117" i="6"/>
  <c r="AC117" i="6" s="1"/>
  <c r="AA100" i="6"/>
  <c r="AC100" i="6" s="1"/>
  <c r="AA85" i="6"/>
  <c r="AC85" i="6" s="1"/>
  <c r="AA68" i="6"/>
  <c r="AC68" i="6" s="1"/>
  <c r="AA53" i="6"/>
  <c r="AC53" i="6" s="1"/>
  <c r="AA36" i="6"/>
  <c r="AC36" i="6" s="1"/>
  <c r="AA21" i="6"/>
  <c r="AC21" i="6" s="1"/>
  <c r="AA332" i="6"/>
  <c r="AC332" i="6" s="1"/>
  <c r="AA300" i="6"/>
  <c r="AC300" i="6" s="1"/>
  <c r="AA268" i="6"/>
  <c r="AC268" i="6" s="1"/>
  <c r="AA236" i="6"/>
  <c r="AC236" i="6" s="1"/>
  <c r="AA204" i="6"/>
  <c r="AC204" i="6" s="1"/>
  <c r="AA173" i="6"/>
  <c r="AC173" i="6" s="1"/>
  <c r="AA156" i="6"/>
  <c r="AC156" i="6" s="1"/>
  <c r="AA141" i="6"/>
  <c r="AC141" i="6" s="1"/>
  <c r="AA124" i="6"/>
  <c r="AC124" i="6" s="1"/>
  <c r="AA109" i="6"/>
  <c r="AC109" i="6" s="1"/>
  <c r="AA92" i="6"/>
  <c r="AC92" i="6" s="1"/>
  <c r="AA77" i="6"/>
  <c r="AC77" i="6" s="1"/>
  <c r="AA60" i="6"/>
  <c r="AC60" i="6" s="1"/>
  <c r="AA45" i="6"/>
  <c r="AC45" i="6" s="1"/>
  <c r="AA28" i="6"/>
  <c r="AC28" i="6" s="1"/>
  <c r="AA13" i="6"/>
  <c r="AC13" i="6" s="1"/>
  <c r="H44" i="1" l="1"/>
  <c r="G44" i="1"/>
  <c r="E44" i="1"/>
  <c r="D44" i="1"/>
  <c r="O6" i="25" l="1"/>
  <c r="N6" i="25"/>
  <c r="Q6" i="24"/>
  <c r="P6" i="24"/>
  <c r="H38" i="1"/>
  <c r="G38" i="1"/>
  <c r="E37" i="1"/>
  <c r="E36" i="1"/>
  <c r="D37" i="1"/>
  <c r="D36" i="1"/>
  <c r="H45" i="1"/>
  <c r="H46" i="1" s="1"/>
  <c r="E45" i="1"/>
  <c r="E46" i="1" s="1"/>
  <c r="G45" i="1"/>
  <c r="G46" i="1" s="1"/>
  <c r="D45" i="1"/>
  <c r="D46" i="1" s="1"/>
  <c r="H26" i="1"/>
  <c r="G26" i="1"/>
  <c r="E26" i="1"/>
  <c r="AG6" i="6"/>
  <c r="AI6" i="6" s="1"/>
  <c r="D26" i="1"/>
  <c r="Y6" i="6"/>
  <c r="AA6" i="6" s="1"/>
  <c r="H25" i="1"/>
  <c r="G25" i="1"/>
  <c r="E25" i="1"/>
  <c r="D25" i="1"/>
  <c r="M6" i="25"/>
  <c r="H41" i="1"/>
  <c r="G41" i="1"/>
  <c r="E40" i="1"/>
  <c r="E39" i="1"/>
  <c r="D40" i="1"/>
  <c r="D39" i="1"/>
  <c r="M6" i="8"/>
  <c r="O6" i="24"/>
  <c r="O6" i="7"/>
  <c r="K49" i="1"/>
  <c r="E5" i="1"/>
  <c r="E6" i="1"/>
  <c r="E4" i="1"/>
  <c r="G31" i="1" l="1"/>
  <c r="H42" i="1"/>
  <c r="G27" i="1"/>
  <c r="E31" i="1"/>
  <c r="H31" i="1"/>
  <c r="AC6" i="6"/>
  <c r="H27" i="1"/>
  <c r="D27" i="1"/>
  <c r="P6" i="8"/>
  <c r="E27" i="1"/>
  <c r="P6" i="25"/>
  <c r="G42" i="1"/>
  <c r="D42" i="1"/>
  <c r="D31" i="1"/>
  <c r="E42" i="1"/>
  <c r="H47" i="1" l="1"/>
  <c r="G47" i="1"/>
  <c r="E47" i="1"/>
  <c r="D4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50BE5C-3F67-4680-93A4-75F304DB2298}" keepAlive="1" name="Query - tblASStudentLevelRecordView" description="Connection to the 'tblASStudentLevelRecordView' query in the workbook." type="5" refreshedVersion="0" background="1">
    <dbPr connection="Provider=Microsoft.Mashup.OleDb.1;Data Source=$Workbook$;Location=tblASStudentLevelRecordView;Extended Properties=&quot;&quot;" command="SELECT * FROM [tblASStudentLevelRecordView]"/>
  </connection>
  <connection id="2" xr16:uid="{00000000-0015-0000-FFFF-FFFF00000000}" name="SqlServer OPIHLNSQLPRD AIMSnapshots" type="100" refreshedVersion="0">
    <extLst>
      <ext xmlns:x15="http://schemas.microsoft.com/office/spreadsheetml/2010/11/main" uri="{DE250136-89BD-433C-8126-D09CA5730AF9}">
        <x15:connection id="7c3073c2-9d84-4941-86f7-8eecf4441632"/>
      </ext>
    </extLst>
  </connection>
  <connection id="3" xr16:uid="{00000000-0015-0000-FFFF-FFFF01000000}" name="SqlServer OPIHLNSQLPRD AIMSnapshots 2" type="100" refreshedVersion="0">
    <extLst>
      <ext xmlns:x15="http://schemas.microsoft.com/office/spreadsheetml/2010/11/main" uri="{DE250136-89BD-433C-8126-D09CA5730AF9}">
        <x15:connection id="3328342f-7668-4a6a-9435-1916932191d8"/>
      </ext>
    </extLst>
  </connection>
  <connection id="4" xr16:uid="{00000000-0015-0000-FFFF-FFFF02000000}" name="SqlServer OPIHLNSQLPRD AIMSnapshots 3" type="100" refreshedVersion="0">
    <extLst>
      <ext xmlns:x15="http://schemas.microsoft.com/office/spreadsheetml/2010/11/main" uri="{DE250136-89BD-433C-8126-D09CA5730AF9}">
        <x15:connection id="cc4369dd-4b28-464f-926a-134b9de1ebe1"/>
      </ext>
    </extLst>
  </connection>
  <connection id="5" xr16:uid="{00000000-0015-0000-FFFF-FFFF03000000}" name="SqlServer OPIHLNSQLPRD AIMSnapshots 4" type="100" refreshedVersion="0">
    <extLst>
      <ext xmlns:x15="http://schemas.microsoft.com/office/spreadsheetml/2010/11/main" uri="{DE250136-89BD-433C-8126-D09CA5730AF9}">
        <x15:connection id="15567ae6-bdf6-4839-929d-b2f8b64de92a"/>
      </ext>
    </extLst>
  </connection>
  <connection id="6" xr16:uid="{00000000-0015-0000-FFFF-FFFF04000000}" name="SqlServer OPIHLNSQLPRD AIMSnapshots 5" type="100" refreshedVersion="0">
    <extLst>
      <ext xmlns:x15="http://schemas.microsoft.com/office/spreadsheetml/2010/11/main" uri="{DE250136-89BD-433C-8126-D09CA5730AF9}">
        <x15:connection id="e574cb9f-e923-4ce7-995d-13923af6fe2e"/>
      </ext>
    </extLst>
  </connection>
  <connection id="7" xr16:uid="{00000000-0015-0000-FFFF-FFFF06000000}" name="SqlServer OPIHLNSQLPRD Central 2" type="100" refreshedVersion="8">
    <extLst>
      <ext xmlns:x15="http://schemas.microsoft.com/office/spreadsheetml/2010/11/main" uri="{DE250136-89BD-433C-8126-D09CA5730AF9}">
        <x15:connection id="0b87fd51-d10c-4870-a847-68a3d196736b"/>
      </ext>
    </extLst>
  </connection>
  <connection id="8" xr16:uid="{00000000-0015-0000-FFFF-FFFF07000000}" name="SqlServer OPIHLNSQLPRD Maefairs 4" type="100" refreshedVersion="8">
    <extLst>
      <ext xmlns:x15="http://schemas.microsoft.com/office/spreadsheetml/2010/11/main" uri="{DE250136-89BD-433C-8126-D09CA5730AF9}">
        <x15:connection id="79a13ee0-5615-48a6-ab65-a6cde29ce7bd"/>
      </ext>
    </extLst>
  </connection>
  <connection id="9" xr16:uid="{00000000-0015-0000-FFFF-FFFF08000000}" name="SqlServer OPIHLNSQLPRD Maefairs 5" type="100" refreshedVersion="8">
    <extLst>
      <ext xmlns:x15="http://schemas.microsoft.com/office/spreadsheetml/2010/11/main" uri="{DE250136-89BD-433C-8126-D09CA5730AF9}">
        <x15:connection id="131ebf57-fcde-47da-b3a7-da1066d5273c"/>
      </ext>
    </extLst>
  </connection>
  <connection id="10" xr16:uid="{00000000-0015-0000-FFFF-FFFF05000000}" name="SqlServer opisqlprd AIMSnapshots 7" type="100" refreshedVersion="8" saveData="1">
    <extLst>
      <ext xmlns:x15="http://schemas.microsoft.com/office/spreadsheetml/2010/11/main" uri="{DE250136-89BD-433C-8126-D09CA5730AF9}">
        <x15:connection id="c06874a1-c716-4400-85fc-7d921f464a5b"/>
      </ext>
    </extLst>
  </connection>
  <connection id="11" xr16:uid="{00000000-0015-0000-FFFF-FFFF09000000}" name="SqlServer OPISQLPRD Maefairs 6" type="100" refreshedVersion="8" saveData="1">
    <extLst>
      <ext xmlns:x15="http://schemas.microsoft.com/office/spreadsheetml/2010/11/main" uri="{DE250136-89BD-433C-8126-D09CA5730AF9}">
        <x15:connection id="825dcfab-146b-48e1-9e96-7a051a057490"/>
      </ext>
    </extLst>
  </connection>
  <connection id="12" xr16:uid="{00000000-0015-0000-FFFF-FFFF0A000000}" keepAlive="1" name="ThisWorkbookDataModel" description="This connection is used by Excel for communication between the workbook and embedded PowerPivot data, and should not be manually edited or deleted."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ThisWorkbookDataModel"/>
    <s v="{[tblMFBudget 1].[BudgetRevenueCode].&amp;[3115]}"/>
    <s v="{[tblMFBudget 1].[StateFy].&amp;[2023]}"/>
    <s v="{[tblMFBudget 1].[StateFy].&amp;[2024]}"/>
  </metadataStrings>
  <mdxMetadata count="3">
    <mdx n="0" f="s">
      <ms ns="1" c="0"/>
    </mdx>
    <mdx n="0" f="s">
      <ms ns="2" c="0"/>
    </mdx>
    <mdx n="0" f="s">
      <ms ns="3" c="0"/>
    </mdx>
  </mdxMetadata>
  <valueMetadata count="3">
    <bk>
      <rc t="1" v="0"/>
    </bk>
    <bk>
      <rc t="1" v="1"/>
    </bk>
    <bk>
      <rc t="1" v="2"/>
    </bk>
  </valueMetadata>
</metadata>
</file>

<file path=xl/sharedStrings.xml><?xml version="1.0" encoding="utf-8"?>
<sst xmlns="http://schemas.openxmlformats.org/spreadsheetml/2006/main" count="9799" uniqueCount="960">
  <si>
    <t>Row Labels</t>
  </si>
  <si>
    <t>0003</t>
  </si>
  <si>
    <t>0005</t>
  </si>
  <si>
    <t>0006</t>
  </si>
  <si>
    <t>0007</t>
  </si>
  <si>
    <t>0009</t>
  </si>
  <si>
    <t>0010</t>
  </si>
  <si>
    <t>0012</t>
  </si>
  <si>
    <t>0014</t>
  </si>
  <si>
    <t>0015</t>
  </si>
  <si>
    <t>0020</t>
  </si>
  <si>
    <t>0021</t>
  </si>
  <si>
    <t>0023</t>
  </si>
  <si>
    <t>0025</t>
  </si>
  <si>
    <t>0026</t>
  </si>
  <si>
    <t>0028</t>
  </si>
  <si>
    <t>0029</t>
  </si>
  <si>
    <t>0030</t>
  </si>
  <si>
    <t>0031</t>
  </si>
  <si>
    <t>0032</t>
  </si>
  <si>
    <t>0034</t>
  </si>
  <si>
    <t>0044</t>
  </si>
  <si>
    <t>0045</t>
  </si>
  <si>
    <t>0048</t>
  </si>
  <si>
    <t>0055</t>
  </si>
  <si>
    <t>0056</t>
  </si>
  <si>
    <t>0057</t>
  </si>
  <si>
    <t>0059</t>
  </si>
  <si>
    <t>0060</t>
  </si>
  <si>
    <t>0061</t>
  </si>
  <si>
    <t>0069</t>
  </si>
  <si>
    <t>0072</t>
  </si>
  <si>
    <t>0076</t>
  </si>
  <si>
    <t>0078</t>
  </si>
  <si>
    <t>0087</t>
  </si>
  <si>
    <t>0096</t>
  </si>
  <si>
    <t>0097</t>
  </si>
  <si>
    <t>0098</t>
  </si>
  <si>
    <t>0099</t>
  </si>
  <si>
    <t>0101</t>
  </si>
  <si>
    <t>0102</t>
  </si>
  <si>
    <t>0104</t>
  </si>
  <si>
    <t>0105</t>
  </si>
  <si>
    <t>0112</t>
  </si>
  <si>
    <t>0113</t>
  </si>
  <si>
    <t>0118</t>
  </si>
  <si>
    <t>0127</t>
  </si>
  <si>
    <t>0131</t>
  </si>
  <si>
    <t>0133</t>
  </si>
  <si>
    <t>0134</t>
  </si>
  <si>
    <t>0138</t>
  </si>
  <si>
    <t>0146</t>
  </si>
  <si>
    <t>0154</t>
  </si>
  <si>
    <t>0159</t>
  </si>
  <si>
    <t>0161</t>
  </si>
  <si>
    <t>0171</t>
  </si>
  <si>
    <t>0172</t>
  </si>
  <si>
    <t>0173</t>
  </si>
  <si>
    <t>0177</t>
  </si>
  <si>
    <t>0179</t>
  </si>
  <si>
    <t>0187</t>
  </si>
  <si>
    <t>0189</t>
  </si>
  <si>
    <t>0192</t>
  </si>
  <si>
    <t>0194</t>
  </si>
  <si>
    <t>0206</t>
  </si>
  <si>
    <t>0207</t>
  </si>
  <si>
    <t>0215</t>
  </si>
  <si>
    <t>0216</t>
  </si>
  <si>
    <t>0227</t>
  </si>
  <si>
    <t>0228</t>
  </si>
  <si>
    <t>0236</t>
  </si>
  <si>
    <t>0237</t>
  </si>
  <si>
    <t>0244</t>
  </si>
  <si>
    <t>0256</t>
  </si>
  <si>
    <t>0258</t>
  </si>
  <si>
    <t>0259</t>
  </si>
  <si>
    <t>0264</t>
  </si>
  <si>
    <t>0268</t>
  </si>
  <si>
    <t>0269</t>
  </si>
  <si>
    <t>0272</t>
  </si>
  <si>
    <t>0273</t>
  </si>
  <si>
    <t>0274</t>
  </si>
  <si>
    <t>0280</t>
  </si>
  <si>
    <t>0281</t>
  </si>
  <si>
    <t>0282</t>
  </si>
  <si>
    <t>0288</t>
  </si>
  <si>
    <t>0291</t>
  </si>
  <si>
    <t>0307</t>
  </si>
  <si>
    <t>0308</t>
  </si>
  <si>
    <t>0309</t>
  </si>
  <si>
    <t>0310</t>
  </si>
  <si>
    <t>0311</t>
  </si>
  <si>
    <t>0312</t>
  </si>
  <si>
    <t>0313</t>
  </si>
  <si>
    <t>0316</t>
  </si>
  <si>
    <t>0317</t>
  </si>
  <si>
    <t>0320</t>
  </si>
  <si>
    <t>0323</t>
  </si>
  <si>
    <t>0324</t>
  </si>
  <si>
    <t>0325</t>
  </si>
  <si>
    <t>0327</t>
  </si>
  <si>
    <t>0330</t>
  </si>
  <si>
    <t>0331</t>
  </si>
  <si>
    <t>0334</t>
  </si>
  <si>
    <t>0335</t>
  </si>
  <si>
    <t>0339</t>
  </si>
  <si>
    <t>0341</t>
  </si>
  <si>
    <t>0342</t>
  </si>
  <si>
    <t>0347</t>
  </si>
  <si>
    <t>0348</t>
  </si>
  <si>
    <t>0350</t>
  </si>
  <si>
    <t>0351</t>
  </si>
  <si>
    <t>0354</t>
  </si>
  <si>
    <t>0355</t>
  </si>
  <si>
    <t>0357</t>
  </si>
  <si>
    <t>0359</t>
  </si>
  <si>
    <t>0360</t>
  </si>
  <si>
    <t>0361</t>
  </si>
  <si>
    <t>0362</t>
  </si>
  <si>
    <t>0363</t>
  </si>
  <si>
    <t>0364</t>
  </si>
  <si>
    <t>0366</t>
  </si>
  <si>
    <t>0367</t>
  </si>
  <si>
    <t>0368</t>
  </si>
  <si>
    <t>0369</t>
  </si>
  <si>
    <t>0370</t>
  </si>
  <si>
    <t>0374</t>
  </si>
  <si>
    <t>0376</t>
  </si>
  <si>
    <t>0377</t>
  </si>
  <si>
    <t>0378</t>
  </si>
  <si>
    <t>0385</t>
  </si>
  <si>
    <t>0386</t>
  </si>
  <si>
    <t>0387</t>
  </si>
  <si>
    <t>0392</t>
  </si>
  <si>
    <t>0394</t>
  </si>
  <si>
    <t>0400</t>
  </si>
  <si>
    <t>0401</t>
  </si>
  <si>
    <t>0402</t>
  </si>
  <si>
    <t>0403</t>
  </si>
  <si>
    <t>0404</t>
  </si>
  <si>
    <t>0407</t>
  </si>
  <si>
    <t>0411</t>
  </si>
  <si>
    <t>0416</t>
  </si>
  <si>
    <t>0418</t>
  </si>
  <si>
    <t>0419</t>
  </si>
  <si>
    <t>0420</t>
  </si>
  <si>
    <t>0424</t>
  </si>
  <si>
    <t>0425</t>
  </si>
  <si>
    <t>0426</t>
  </si>
  <si>
    <t>0427</t>
  </si>
  <si>
    <t>0428</t>
  </si>
  <si>
    <t>0445</t>
  </si>
  <si>
    <t>0452</t>
  </si>
  <si>
    <t>0453</t>
  </si>
  <si>
    <t>0454</t>
  </si>
  <si>
    <t>0455</t>
  </si>
  <si>
    <t>0456</t>
  </si>
  <si>
    <t>0457</t>
  </si>
  <si>
    <t>0458</t>
  </si>
  <si>
    <t>0460</t>
  </si>
  <si>
    <t>0464</t>
  </si>
  <si>
    <t>0469</t>
  </si>
  <si>
    <t>0473</t>
  </si>
  <si>
    <t>0474</t>
  </si>
  <si>
    <t>0475</t>
  </si>
  <si>
    <t>0477</t>
  </si>
  <si>
    <t>0478</t>
  </si>
  <si>
    <t>0481</t>
  </si>
  <si>
    <t>0483</t>
  </si>
  <si>
    <t>0486</t>
  </si>
  <si>
    <t>0487</t>
  </si>
  <si>
    <t>0488</t>
  </si>
  <si>
    <t>0491</t>
  </si>
  <si>
    <t>0495</t>
  </si>
  <si>
    <t>0498</t>
  </si>
  <si>
    <t>0502</t>
  </si>
  <si>
    <t>0503</t>
  </si>
  <si>
    <t>0519</t>
  </si>
  <si>
    <t>0520</t>
  </si>
  <si>
    <t>0522</t>
  </si>
  <si>
    <t>0527</t>
  </si>
  <si>
    <t>0528</t>
  </si>
  <si>
    <t>0529</t>
  </si>
  <si>
    <t>0530</t>
  </si>
  <si>
    <t>0533</t>
  </si>
  <si>
    <t>0534</t>
  </si>
  <si>
    <t>0536</t>
  </si>
  <si>
    <t>0537</t>
  </si>
  <si>
    <t>0538</t>
  </si>
  <si>
    <t>0540</t>
  </si>
  <si>
    <t>0543</t>
  </si>
  <si>
    <t>0546</t>
  </si>
  <si>
    <t>0547</t>
  </si>
  <si>
    <t>0548</t>
  </si>
  <si>
    <t>0566</t>
  </si>
  <si>
    <t>0570</t>
  </si>
  <si>
    <t>0577</t>
  </si>
  <si>
    <t>0579</t>
  </si>
  <si>
    <t>0582</t>
  </si>
  <si>
    <t>0583</t>
  </si>
  <si>
    <t>0584</t>
  </si>
  <si>
    <t>0586</t>
  </si>
  <si>
    <t>0588</t>
  </si>
  <si>
    <t>0589</t>
  </si>
  <si>
    <t>0590</t>
  </si>
  <si>
    <t>0591</t>
  </si>
  <si>
    <t>0592</t>
  </si>
  <si>
    <t>0593</t>
  </si>
  <si>
    <t>0594</t>
  </si>
  <si>
    <t>0595</t>
  </si>
  <si>
    <t>0596</t>
  </si>
  <si>
    <t>0597</t>
  </si>
  <si>
    <t>0599</t>
  </si>
  <si>
    <t>0605</t>
  </si>
  <si>
    <t>0606</t>
  </si>
  <si>
    <t>0607</t>
  </si>
  <si>
    <t>0608</t>
  </si>
  <si>
    <t>0612</t>
  </si>
  <si>
    <t>0613</t>
  </si>
  <si>
    <t>0614</t>
  </si>
  <si>
    <t>0617</t>
  </si>
  <si>
    <t>0620</t>
  </si>
  <si>
    <t>0642</t>
  </si>
  <si>
    <t>0648</t>
  </si>
  <si>
    <t>0657</t>
  </si>
  <si>
    <t>0659</t>
  </si>
  <si>
    <t>0663</t>
  </si>
  <si>
    <t>0671</t>
  </si>
  <si>
    <t>0674</t>
  </si>
  <si>
    <t>0675</t>
  </si>
  <si>
    <t>0679</t>
  </si>
  <si>
    <t>0680</t>
  </si>
  <si>
    <t>0684</t>
  </si>
  <si>
    <t>0692</t>
  </si>
  <si>
    <t>0705</t>
  </si>
  <si>
    <t>0706</t>
  </si>
  <si>
    <t>0709</t>
  </si>
  <si>
    <t>0712</t>
  </si>
  <si>
    <t>0713</t>
  </si>
  <si>
    <t>0715</t>
  </si>
  <si>
    <t>0717</t>
  </si>
  <si>
    <t>0718</t>
  </si>
  <si>
    <t>0719</t>
  </si>
  <si>
    <t>0720</t>
  </si>
  <si>
    <t>0721</t>
  </si>
  <si>
    <t>0726</t>
  </si>
  <si>
    <t>0731</t>
  </si>
  <si>
    <t>0732</t>
  </si>
  <si>
    <t>0733</t>
  </si>
  <si>
    <t>0735</t>
  </si>
  <si>
    <t>0738</t>
  </si>
  <si>
    <t>0740</t>
  </si>
  <si>
    <t>0741</t>
  </si>
  <si>
    <t>0743</t>
  </si>
  <si>
    <t>0745</t>
  </si>
  <si>
    <t>0746</t>
  </si>
  <si>
    <t>0747</t>
  </si>
  <si>
    <t>0748</t>
  </si>
  <si>
    <t>0749</t>
  </si>
  <si>
    <t>0750</t>
  </si>
  <si>
    <t>0751</t>
  </si>
  <si>
    <t>0754</t>
  </si>
  <si>
    <t>0768</t>
  </si>
  <si>
    <t>0769</t>
  </si>
  <si>
    <t>0774</t>
  </si>
  <si>
    <t>0775</t>
  </si>
  <si>
    <t>0776</t>
  </si>
  <si>
    <t>0777</t>
  </si>
  <si>
    <t>0778</t>
  </si>
  <si>
    <t>0780</t>
  </si>
  <si>
    <t>0781</t>
  </si>
  <si>
    <t>0782</t>
  </si>
  <si>
    <t>0783</t>
  </si>
  <si>
    <t>0785</t>
  </si>
  <si>
    <t>0786</t>
  </si>
  <si>
    <t>0787</t>
  </si>
  <si>
    <t>0789</t>
  </si>
  <si>
    <t>0790</t>
  </si>
  <si>
    <t>0791</t>
  </si>
  <si>
    <t>0792</t>
  </si>
  <si>
    <t>0795</t>
  </si>
  <si>
    <t>0796</t>
  </si>
  <si>
    <t>0797</t>
  </si>
  <si>
    <t>0800</t>
  </si>
  <si>
    <t>0803</t>
  </si>
  <si>
    <t>0804</t>
  </si>
  <si>
    <t>0805</t>
  </si>
  <si>
    <t>0807</t>
  </si>
  <si>
    <t>0809</t>
  </si>
  <si>
    <t>0811</t>
  </si>
  <si>
    <t>0812</t>
  </si>
  <si>
    <t>0815</t>
  </si>
  <si>
    <t>0819</t>
  </si>
  <si>
    <t>0822</t>
  </si>
  <si>
    <t>0828</t>
  </si>
  <si>
    <t>0840</t>
  </si>
  <si>
    <t>0842</t>
  </si>
  <si>
    <t>0843</t>
  </si>
  <si>
    <t>0844</t>
  </si>
  <si>
    <t>0846</t>
  </si>
  <si>
    <t>0847</t>
  </si>
  <si>
    <t>0848</t>
  </si>
  <si>
    <t>0849</t>
  </si>
  <si>
    <t>0850</t>
  </si>
  <si>
    <t>0851</t>
  </si>
  <si>
    <t>0852</t>
  </si>
  <si>
    <t>0853</t>
  </si>
  <si>
    <t>0857</t>
  </si>
  <si>
    <t>0858</t>
  </si>
  <si>
    <t>0859</t>
  </si>
  <si>
    <t>0861</t>
  </si>
  <si>
    <t>0862</t>
  </si>
  <si>
    <t>0865</t>
  </si>
  <si>
    <t>0868</t>
  </si>
  <si>
    <t>0872</t>
  </si>
  <si>
    <t>0875</t>
  </si>
  <si>
    <t>0882</t>
  </si>
  <si>
    <t>0883</t>
  </si>
  <si>
    <t>0884</t>
  </si>
  <si>
    <t>0889</t>
  </si>
  <si>
    <t>0890</t>
  </si>
  <si>
    <t>0891</t>
  </si>
  <si>
    <t>0894</t>
  </si>
  <si>
    <t>0895</t>
  </si>
  <si>
    <t>0896</t>
  </si>
  <si>
    <t>0898</t>
  </si>
  <si>
    <t>0900</t>
  </si>
  <si>
    <t>0903</t>
  </si>
  <si>
    <t>0910</t>
  </si>
  <si>
    <t>0911</t>
  </si>
  <si>
    <t>0915</t>
  </si>
  <si>
    <t>0923</t>
  </si>
  <si>
    <t>0926</t>
  </si>
  <si>
    <t>0927</t>
  </si>
  <si>
    <t>0928</t>
  </si>
  <si>
    <t>0932</t>
  </si>
  <si>
    <t>0933</t>
  </si>
  <si>
    <t>0935</t>
  </si>
  <si>
    <t>0937</t>
  </si>
  <si>
    <t>0941</t>
  </si>
  <si>
    <t>0946</t>
  </si>
  <si>
    <t>0948</t>
  </si>
  <si>
    <t>0949</t>
  </si>
  <si>
    <t>0964</t>
  </si>
  <si>
    <t>0965</t>
  </si>
  <si>
    <t>0966</t>
  </si>
  <si>
    <t>0968</t>
  </si>
  <si>
    <t>0969</t>
  </si>
  <si>
    <t>0970</t>
  </si>
  <si>
    <t>0971</t>
  </si>
  <si>
    <t>0972</t>
  </si>
  <si>
    <t>0975</t>
  </si>
  <si>
    <t>0976</t>
  </si>
  <si>
    <t>0978</t>
  </si>
  <si>
    <t>0979</t>
  </si>
  <si>
    <t>0981</t>
  </si>
  <si>
    <t>0983</t>
  </si>
  <si>
    <t>0985</t>
  </si>
  <si>
    <t>0986</t>
  </si>
  <si>
    <t>0987</t>
  </si>
  <si>
    <t>0989</t>
  </si>
  <si>
    <t>1184</t>
  </si>
  <si>
    <t>1189</t>
  </si>
  <si>
    <t>1190</t>
  </si>
  <si>
    <t>1191</t>
  </si>
  <si>
    <t>1193</t>
  </si>
  <si>
    <t>1196</t>
  </si>
  <si>
    <t>1199</t>
  </si>
  <si>
    <t>1200</t>
  </si>
  <si>
    <t>1203</t>
  </si>
  <si>
    <t>1205</t>
  </si>
  <si>
    <t>1206</t>
  </si>
  <si>
    <t>1207</t>
  </si>
  <si>
    <t>1211</t>
  </si>
  <si>
    <t>1212</t>
  </si>
  <si>
    <t>1213</t>
  </si>
  <si>
    <t>1214</t>
  </si>
  <si>
    <t>1215</t>
  </si>
  <si>
    <t>1216</t>
  </si>
  <si>
    <t>1217</t>
  </si>
  <si>
    <t>1218</t>
  </si>
  <si>
    <t>1221</t>
  </si>
  <si>
    <t>1222</t>
  </si>
  <si>
    <t>1223</t>
  </si>
  <si>
    <t>1224</t>
  </si>
  <si>
    <t>1225</t>
  </si>
  <si>
    <t>1226</t>
  </si>
  <si>
    <t>1227</t>
  </si>
  <si>
    <t>1228</t>
  </si>
  <si>
    <t>1229</t>
  </si>
  <si>
    <t>1230</t>
  </si>
  <si>
    <t>1231</t>
  </si>
  <si>
    <t>1233</t>
  </si>
  <si>
    <t>1234</t>
  </si>
  <si>
    <t>1235</t>
  </si>
  <si>
    <t>1236</t>
  </si>
  <si>
    <t>1237</t>
  </si>
  <si>
    <t>1238</t>
  </si>
  <si>
    <t>1239</t>
  </si>
  <si>
    <t>Grand Total</t>
  </si>
  <si>
    <t>Column Labels</t>
  </si>
  <si>
    <t>BudgetRevenueCode</t>
  </si>
  <si>
    <t>Sum of Amount</t>
  </si>
  <si>
    <t>3115</t>
  </si>
  <si>
    <t>StateFy</t>
  </si>
  <si>
    <t>3111</t>
  </si>
  <si>
    <t>3112</t>
  </si>
  <si>
    <t>3113</t>
  </si>
  <si>
    <t>3114</t>
  </si>
  <si>
    <t>Sum of CurrentANB</t>
  </si>
  <si>
    <t>Sum of CurrentBudgetLimitationANB</t>
  </si>
  <si>
    <t>Sum of BudgetedBasicEntitlementBudgetLimitation</t>
  </si>
  <si>
    <t>Enter LE</t>
  </si>
  <si>
    <t>Elem</t>
  </si>
  <si>
    <t>HS</t>
  </si>
  <si>
    <t>K-12</t>
  </si>
  <si>
    <t>a.</t>
  </si>
  <si>
    <t>b.</t>
  </si>
  <si>
    <t>c.</t>
  </si>
  <si>
    <t>d.</t>
  </si>
  <si>
    <t>e.</t>
  </si>
  <si>
    <t>LE</t>
  </si>
  <si>
    <t>SPED Allowable Cost Payment</t>
  </si>
  <si>
    <t>Current Year ANB</t>
  </si>
  <si>
    <t>Middle</t>
  </si>
  <si>
    <t>EL&amp;M</t>
  </si>
  <si>
    <t>Federal Allocation</t>
  </si>
  <si>
    <t>9034</t>
  </si>
  <si>
    <t>9258</t>
  </si>
  <si>
    <t>Beaverhead County H S</t>
  </si>
  <si>
    <t>Hardin Elem</t>
  </si>
  <si>
    <t>Lodge Grass Elem</t>
  </si>
  <si>
    <t>Wyola Elem</t>
  </si>
  <si>
    <t>Great Falls Elem</t>
  </si>
  <si>
    <t>Great Falls H S</t>
  </si>
  <si>
    <t>Miles City Elem</t>
  </si>
  <si>
    <t>Custer County H S</t>
  </si>
  <si>
    <t>Glendive Elem</t>
  </si>
  <si>
    <t>Dawson H S</t>
  </si>
  <si>
    <t>Kalispell Elem</t>
  </si>
  <si>
    <t>Flathead H S</t>
  </si>
  <si>
    <t>Columbia Falls Elem</t>
  </si>
  <si>
    <t>Columbia Falls H S</t>
  </si>
  <si>
    <t>Helena Flats Elem</t>
  </si>
  <si>
    <t>Bigfork Elem</t>
  </si>
  <si>
    <t>Bigfork H S</t>
  </si>
  <si>
    <t>Whitefish Elem</t>
  </si>
  <si>
    <t>Whitefish H S</t>
  </si>
  <si>
    <t>Evergreen Elem</t>
  </si>
  <si>
    <t>Manhattan School</t>
  </si>
  <si>
    <t>Manhattan High School</t>
  </si>
  <si>
    <t>Bozeman Elem</t>
  </si>
  <si>
    <t>Bozeman H S</t>
  </si>
  <si>
    <t>Three Forks Elem</t>
  </si>
  <si>
    <t>Three Forks H S</t>
  </si>
  <si>
    <t>Belgrade Elem</t>
  </si>
  <si>
    <t>Belgrade H S</t>
  </si>
  <si>
    <t>Browning Elem</t>
  </si>
  <si>
    <t>Browning H S</t>
  </si>
  <si>
    <t>East Glacier Park Elem</t>
  </si>
  <si>
    <t>Havre Elem</t>
  </si>
  <si>
    <t>Havre H S</t>
  </si>
  <si>
    <t>Polson Elem</t>
  </si>
  <si>
    <t>Polson H S</t>
  </si>
  <si>
    <t>Valley View Elem</t>
  </si>
  <si>
    <t>Helena Elem</t>
  </si>
  <si>
    <t>Helena H S</t>
  </si>
  <si>
    <t>Troy Elem</t>
  </si>
  <si>
    <t>Troy H S</t>
  </si>
  <si>
    <t>Libby K-12 Schools</t>
  </si>
  <si>
    <t>Eureka Elem</t>
  </si>
  <si>
    <t>Lincoln County H S</t>
  </si>
  <si>
    <t>McCormick Elem</t>
  </si>
  <si>
    <t>Yaak Elem</t>
  </si>
  <si>
    <t>Missoula Elem</t>
  </si>
  <si>
    <t>Missoula H S</t>
  </si>
  <si>
    <t>Hellgate Elem</t>
  </si>
  <si>
    <t>Target Range Elem</t>
  </si>
  <si>
    <t>Frenchtown K-12 Schools</t>
  </si>
  <si>
    <t>Malta K-12 Schools</t>
  </si>
  <si>
    <t>Corvallis K-12 Schools</t>
  </si>
  <si>
    <t>Sidney Elem</t>
  </si>
  <si>
    <t>Sidney H S</t>
  </si>
  <si>
    <t>Poplar Elem</t>
  </si>
  <si>
    <t>Poplar H S</t>
  </si>
  <si>
    <t>Wolf Point Elem</t>
  </si>
  <si>
    <t>Wolf Point H S</t>
  </si>
  <si>
    <t>Lame Deer Elem</t>
  </si>
  <si>
    <t>Colstrip Elem</t>
  </si>
  <si>
    <t>Colstrip H S</t>
  </si>
  <si>
    <t>Ashland Elem</t>
  </si>
  <si>
    <t>Butte Elem</t>
  </si>
  <si>
    <t>Ramsay Elem</t>
  </si>
  <si>
    <t>Glasgow K-12 Schools</t>
  </si>
  <si>
    <t>Nashua K-12 Schools</t>
  </si>
  <si>
    <t>Billings Elem</t>
  </si>
  <si>
    <t>Billings H S</t>
  </si>
  <si>
    <t>Hardin H S</t>
  </si>
  <si>
    <t>Lodge Grass H S</t>
  </si>
  <si>
    <t>Ronan Elem</t>
  </si>
  <si>
    <t>Ronan H S</t>
  </si>
  <si>
    <t>Upper West Shore Elem</t>
  </si>
  <si>
    <t>Butte H S</t>
  </si>
  <si>
    <t>Lame Deer H S</t>
  </si>
  <si>
    <t>Per Student Entitlement</t>
  </si>
  <si>
    <t>Budget Limit ANB</t>
  </si>
  <si>
    <t>PART B</t>
  </si>
  <si>
    <t>PRELIMINARY</t>
  </si>
  <si>
    <t>Sum of StudentCount</t>
  </si>
  <si>
    <t>AIM October Enrollment</t>
  </si>
  <si>
    <t xml:space="preserve">LE Name </t>
  </si>
  <si>
    <t>Elem  LE:</t>
  </si>
  <si>
    <t>HS      LE:</t>
  </si>
  <si>
    <t>K12    LE:</t>
  </si>
  <si>
    <t>Total Amount to Levy</t>
  </si>
  <si>
    <t>Grant Elem</t>
  </si>
  <si>
    <t>Dillon Elem</t>
  </si>
  <si>
    <t>Wise River Elem</t>
  </si>
  <si>
    <t>Lima K-12 Schools</t>
  </si>
  <si>
    <t>Wisdom Elem</t>
  </si>
  <si>
    <t>Polaris Elem</t>
  </si>
  <si>
    <t>Jackson Elem</t>
  </si>
  <si>
    <t>Reichle Elem</t>
  </si>
  <si>
    <t>Spring Creek Elem</t>
  </si>
  <si>
    <t>Pryor Elem</t>
  </si>
  <si>
    <t>Chinook Elem</t>
  </si>
  <si>
    <t>Chinook H S</t>
  </si>
  <si>
    <t>Harlem Elem</t>
  </si>
  <si>
    <t>Harlem H S</t>
  </si>
  <si>
    <t>Cleveland Elem</t>
  </si>
  <si>
    <t>Zurich Elem</t>
  </si>
  <si>
    <t>Turner Elem</t>
  </si>
  <si>
    <t>Turner H S</t>
  </si>
  <si>
    <t>Bear Paw Elem</t>
  </si>
  <si>
    <t>Townsend K-12 Schools</t>
  </si>
  <si>
    <t>Red Lodge Elem</t>
  </si>
  <si>
    <t>Red Lodge H S</t>
  </si>
  <si>
    <t>Bridger K-12 Schools</t>
  </si>
  <si>
    <t>Joliet Elem</t>
  </si>
  <si>
    <t>Joliet H S</t>
  </si>
  <si>
    <t>Luther Elem</t>
  </si>
  <si>
    <t>Roberts K-12 Schools</t>
  </si>
  <si>
    <t>Fromberg K-12</t>
  </si>
  <si>
    <t>Belfry K-12 Schools</t>
  </si>
  <si>
    <t>Hawks Home Elem</t>
  </si>
  <si>
    <t>Ekalaka Elem</t>
  </si>
  <si>
    <t>Alzada Elem</t>
  </si>
  <si>
    <t>Carter County H S</t>
  </si>
  <si>
    <t>Cascade Elem</t>
  </si>
  <si>
    <t>Cascade H S</t>
  </si>
  <si>
    <t>Centerville Elem</t>
  </si>
  <si>
    <t>Centerville H S</t>
  </si>
  <si>
    <t>Box Elder Elem</t>
  </si>
  <si>
    <t>Belt Elem</t>
  </si>
  <si>
    <t>Belt H S</t>
  </si>
  <si>
    <t>Simms H S</t>
  </si>
  <si>
    <t>Vaughn Elem</t>
  </si>
  <si>
    <t>Ulm Elem</t>
  </si>
  <si>
    <t>Fort Benton Elem</t>
  </si>
  <si>
    <t>Fort Benton H S</t>
  </si>
  <si>
    <t>Highwood K-12</t>
  </si>
  <si>
    <t>Mountain View Elem</t>
  </si>
  <si>
    <t>Geraldine K-12</t>
  </si>
  <si>
    <t>Carter Elem</t>
  </si>
  <si>
    <t>Fairview Elem</t>
  </si>
  <si>
    <t>Knees Elem</t>
  </si>
  <si>
    <t>Pleasant Valley Elem</t>
  </si>
  <si>
    <t>Benton Lake Elem</t>
  </si>
  <si>
    <t>Kircher Elem</t>
  </si>
  <si>
    <t>Trail Creek Elem</t>
  </si>
  <si>
    <t>Cottonwood Elem</t>
  </si>
  <si>
    <t>Kinsey Elem</t>
  </si>
  <si>
    <t>S Y Elem</t>
  </si>
  <si>
    <t>Scobey K-12 Schools</t>
  </si>
  <si>
    <t>Deer Creek Elem</t>
  </si>
  <si>
    <t>Bloomfield Elem</t>
  </si>
  <si>
    <t>Lindsay Elem</t>
  </si>
  <si>
    <t>Richey Elem</t>
  </si>
  <si>
    <t>Richey H S</t>
  </si>
  <si>
    <t>Divide Elem</t>
  </si>
  <si>
    <t>Anaconda Elem</t>
  </si>
  <si>
    <t>Anaconda H S</t>
  </si>
  <si>
    <t>Baker K-12 Schools</t>
  </si>
  <si>
    <t>Plevna K-12 Schools</t>
  </si>
  <si>
    <t>Lewistown Elem</t>
  </si>
  <si>
    <t>Fergus H S</t>
  </si>
  <si>
    <t>Deerfield Elem</t>
  </si>
  <si>
    <t>Grass Range Elem</t>
  </si>
  <si>
    <t>Grass Range H S</t>
  </si>
  <si>
    <t>King Colony Elem</t>
  </si>
  <si>
    <t>Moore Elem</t>
  </si>
  <si>
    <t>Moore H S</t>
  </si>
  <si>
    <t>Roy K-12 Schools</t>
  </si>
  <si>
    <t>Denton Elem</t>
  </si>
  <si>
    <t>Denton H S</t>
  </si>
  <si>
    <t>Spring Creek Colony Elem</t>
  </si>
  <si>
    <t>Winifred K-12 Schools</t>
  </si>
  <si>
    <t>Deer Park Elem</t>
  </si>
  <si>
    <t>Fair-Mont-Egan Elem</t>
  </si>
  <si>
    <t>Swan River Elem</t>
  </si>
  <si>
    <t>Creston Elem</t>
  </si>
  <si>
    <t>Cayuse Prairie Elem</t>
  </si>
  <si>
    <t>Kila Elem</t>
  </si>
  <si>
    <t>Smith Valley Elem</t>
  </si>
  <si>
    <t>Somers Elem</t>
  </si>
  <si>
    <t>Marion Elem</t>
  </si>
  <si>
    <t>Olney-Bissell Elem</t>
  </si>
  <si>
    <t>Willow Creek Elem</t>
  </si>
  <si>
    <t>Willow Creek H S</t>
  </si>
  <si>
    <t>Springhill Elem</t>
  </si>
  <si>
    <t>Pass Creek Elem</t>
  </si>
  <si>
    <t>Monforton Elem</t>
  </si>
  <si>
    <t>Gallatin Gateway Elem</t>
  </si>
  <si>
    <t>Anderson Elem</t>
  </si>
  <si>
    <t>LaMotte Elem</t>
  </si>
  <si>
    <t>Malmborg Elem</t>
  </si>
  <si>
    <t>West Yellowstone K-12</t>
  </si>
  <si>
    <t>Amsterdam Elem</t>
  </si>
  <si>
    <t>Jordan Elem</t>
  </si>
  <si>
    <t>Garfield County H S</t>
  </si>
  <si>
    <t>Pine Grove Elem</t>
  </si>
  <si>
    <t>Kester Elem</t>
  </si>
  <si>
    <t>Cohagen Elem</t>
  </si>
  <si>
    <t>Sand Springs Elem</t>
  </si>
  <si>
    <t>Ross Elem</t>
  </si>
  <si>
    <t>Cut Bank Elem</t>
  </si>
  <si>
    <t>Cut Bank H S</t>
  </si>
  <si>
    <t>Ryegate K-12 Schools</t>
  </si>
  <si>
    <t>Lavina K-12 Schools</t>
  </si>
  <si>
    <t>Philipsburg K-12 Schools</t>
  </si>
  <si>
    <t>Hall Elem</t>
  </si>
  <si>
    <t>Drummond Elem</t>
  </si>
  <si>
    <t>Drummond H S</t>
  </si>
  <si>
    <t>Davey Elem</t>
  </si>
  <si>
    <t>Box Elder H S</t>
  </si>
  <si>
    <t>Clancy Elem</t>
  </si>
  <si>
    <t>Whitehall Elem</t>
  </si>
  <si>
    <t>Whitehall H S</t>
  </si>
  <si>
    <t>Basin Elem</t>
  </si>
  <si>
    <t>Boulder Elem</t>
  </si>
  <si>
    <t>Jefferson H S</t>
  </si>
  <si>
    <t>Cardwell Elem</t>
  </si>
  <si>
    <t>Montana City Elem</t>
  </si>
  <si>
    <t>Stanford K-12 Schools</t>
  </si>
  <si>
    <t>Hobson K-12 Schools</t>
  </si>
  <si>
    <t>Arlee Elem</t>
  </si>
  <si>
    <t>Arlee H S</t>
  </si>
  <si>
    <t>St Ignatius K-12 Schools</t>
  </si>
  <si>
    <t>Swan Lake-Salmon Elem</t>
  </si>
  <si>
    <t>Trinity Elem</t>
  </si>
  <si>
    <t>Wolf Creek Elem</t>
  </si>
  <si>
    <t>Auchard Creek Elem</t>
  </si>
  <si>
    <t>Augusta Elem</t>
  </si>
  <si>
    <t>Augusta H S</t>
  </si>
  <si>
    <t>Fortine Elem</t>
  </si>
  <si>
    <t>Trego Elem</t>
  </si>
  <si>
    <t>Alder Elem</t>
  </si>
  <si>
    <t>Sheridan Elem</t>
  </si>
  <si>
    <t>Sheridan H S</t>
  </si>
  <si>
    <t>Twin Bridges K-12 Schools</t>
  </si>
  <si>
    <t>Harrison K-12 Schools</t>
  </si>
  <si>
    <t>Ennis K-12 Schools</t>
  </si>
  <si>
    <t>Circle Elem</t>
  </si>
  <si>
    <t>Circle H S</t>
  </si>
  <si>
    <t>Vida Elem</t>
  </si>
  <si>
    <t>Alberton K-12 Schools</t>
  </si>
  <si>
    <t>Superior K-12 Schools</t>
  </si>
  <si>
    <t>St Regis K-12 Schools</t>
  </si>
  <si>
    <t>Lolo Elem</t>
  </si>
  <si>
    <t>Potomac Elem</t>
  </si>
  <si>
    <t>Bonner Elem</t>
  </si>
  <si>
    <t>Woodman Elem</t>
  </si>
  <si>
    <t>DeSmet Elem</t>
  </si>
  <si>
    <t>Sunset Elem</t>
  </si>
  <si>
    <t>Clinton Elem</t>
  </si>
  <si>
    <t>Swan Valley Elem</t>
  </si>
  <si>
    <t>Seeley Lake Elem</t>
  </si>
  <si>
    <t>Roundup Elem</t>
  </si>
  <si>
    <t>Roundup High School</t>
  </si>
  <si>
    <t>Melstone Elem</t>
  </si>
  <si>
    <t>Melstone H S</t>
  </si>
  <si>
    <t>Livingston Elem</t>
  </si>
  <si>
    <t>Park H S</t>
  </si>
  <si>
    <t>Gardiner Elem</t>
  </si>
  <si>
    <t>Cooke City Elem</t>
  </si>
  <si>
    <t>Pine Creek Elem</t>
  </si>
  <si>
    <t>Winnett K-12 Schools</t>
  </si>
  <si>
    <t>Dodson K-12</t>
  </si>
  <si>
    <t>Saco H S</t>
  </si>
  <si>
    <t>Whitewater K-12 Schools</t>
  </si>
  <si>
    <t>Dupuyer Elem</t>
  </si>
  <si>
    <t>Conrad Elem</t>
  </si>
  <si>
    <t>Conrad H S</t>
  </si>
  <si>
    <t>Valier Elem</t>
  </si>
  <si>
    <t>Valier H S</t>
  </si>
  <si>
    <t>Miami Elem</t>
  </si>
  <si>
    <t>Biddle Elem</t>
  </si>
  <si>
    <t>Broadus Elem</t>
  </si>
  <si>
    <t>Powder River Co Dist H S</t>
  </si>
  <si>
    <t>South Stacey Elem</t>
  </si>
  <si>
    <t>Deer Lodge Elem</t>
  </si>
  <si>
    <t>Powell County H S</t>
  </si>
  <si>
    <t>Ovando Elem</t>
  </si>
  <si>
    <t>Helmville Elem</t>
  </si>
  <si>
    <t>Garrison Elem</t>
  </si>
  <si>
    <t>Elliston Elem</t>
  </si>
  <si>
    <t>Avon Elem</t>
  </si>
  <si>
    <t>Gold Creek Elem</t>
  </si>
  <si>
    <t>Terry K-12 Schools</t>
  </si>
  <si>
    <t>Stevensville Elem</t>
  </si>
  <si>
    <t>Stevensville H S</t>
  </si>
  <si>
    <t>Hamilton K-12 Schools</t>
  </si>
  <si>
    <t>Victor K-12 Schools</t>
  </si>
  <si>
    <t>Darby K-12 Schools</t>
  </si>
  <si>
    <t>Lone Rock Elem</t>
  </si>
  <si>
    <t>Florence-Carlton K-12 Schls</t>
  </si>
  <si>
    <t>Savage Elem</t>
  </si>
  <si>
    <t>Savage H S</t>
  </si>
  <si>
    <t>Brorson Elem</t>
  </si>
  <si>
    <t>Fairview H S</t>
  </si>
  <si>
    <t>Rau Elem</t>
  </si>
  <si>
    <t>Lambert Elem</t>
  </si>
  <si>
    <t>Lambert H S</t>
  </si>
  <si>
    <t>Frontier Elem</t>
  </si>
  <si>
    <t>Culbertson Elem</t>
  </si>
  <si>
    <t>Culbertson H S</t>
  </si>
  <si>
    <t>Brockton Elem</t>
  </si>
  <si>
    <t>Brockton H S</t>
  </si>
  <si>
    <t>Bainville K-12 Schools</t>
  </si>
  <si>
    <t>Froid Elem</t>
  </si>
  <si>
    <t>Froid H S</t>
  </si>
  <si>
    <t>Birney Elem</t>
  </si>
  <si>
    <t>Forsyth Elem</t>
  </si>
  <si>
    <t>Forsyth H S</t>
  </si>
  <si>
    <t>Rosebud K-12</t>
  </si>
  <si>
    <t>Thompson Falls Elem</t>
  </si>
  <si>
    <t>Thompson Falls H S</t>
  </si>
  <si>
    <t>Trout Creek Elem</t>
  </si>
  <si>
    <t>Dixon Elem</t>
  </si>
  <si>
    <t>Noxon Elem</t>
  </si>
  <si>
    <t>Noxon H S</t>
  </si>
  <si>
    <t>Hot Springs K-12</t>
  </si>
  <si>
    <t>Westby K-12 Schools</t>
  </si>
  <si>
    <t>Medicine Lake K-12 Schools</t>
  </si>
  <si>
    <t>Plentywood K-12 Schools</t>
  </si>
  <si>
    <t>Melrose Elem</t>
  </si>
  <si>
    <t>Park City Elem</t>
  </si>
  <si>
    <t>Park City H S</t>
  </si>
  <si>
    <t>Columbus Elem</t>
  </si>
  <si>
    <t>Columbus H S</t>
  </si>
  <si>
    <t>Reed Point Elem</t>
  </si>
  <si>
    <t>Reed Point H S</t>
  </si>
  <si>
    <t>Molt Elem</t>
  </si>
  <si>
    <t>Fishtail Elem</t>
  </si>
  <si>
    <t>Nye Elem</t>
  </si>
  <si>
    <t>Rapelje Elem</t>
  </si>
  <si>
    <t>Rapelje H S</t>
  </si>
  <si>
    <t>Absarokee Elem</t>
  </si>
  <si>
    <t>Absarokee H S</t>
  </si>
  <si>
    <t>Big Timber Elem</t>
  </si>
  <si>
    <t>Melville Elem</t>
  </si>
  <si>
    <t>Greycliff Elem</t>
  </si>
  <si>
    <t>McLeod Elem</t>
  </si>
  <si>
    <t>Sweet Grass County H S</t>
  </si>
  <si>
    <t>Choteau Elem</t>
  </si>
  <si>
    <t>Choteau H S</t>
  </si>
  <si>
    <t>Bynum Elem</t>
  </si>
  <si>
    <t>Fairfield Elem</t>
  </si>
  <si>
    <t>Fairfield H S</t>
  </si>
  <si>
    <t>Power Elem</t>
  </si>
  <si>
    <t>Power H S</t>
  </si>
  <si>
    <t>Golden Ridge Elem</t>
  </si>
  <si>
    <t>Pendroy Elem</t>
  </si>
  <si>
    <t>Greenfield Elem</t>
  </si>
  <si>
    <t>Sunburst K-12 Schools</t>
  </si>
  <si>
    <t>Shelby Elem</t>
  </si>
  <si>
    <t>Shelby H S</t>
  </si>
  <si>
    <t>Galata Elem</t>
  </si>
  <si>
    <t>Hysham K-12 Schools</t>
  </si>
  <si>
    <t>Frazer Elem</t>
  </si>
  <si>
    <t>Frazer H S</t>
  </si>
  <si>
    <t>Hinsdale Elem</t>
  </si>
  <si>
    <t>Hinsdale H S</t>
  </si>
  <si>
    <t>Opheim K-12 Schools</t>
  </si>
  <si>
    <t>Lustre Elem</t>
  </si>
  <si>
    <t>Judith Gap Elem</t>
  </si>
  <si>
    <t>Judith Gap H S</t>
  </si>
  <si>
    <t>Wibaux K-12 Schools</t>
  </si>
  <si>
    <t>Blue Creek Elem</t>
  </si>
  <si>
    <t>Canyon Creek Elem</t>
  </si>
  <si>
    <t>Laurel Elem</t>
  </si>
  <si>
    <t>Laurel H S</t>
  </si>
  <si>
    <t>Elder Grove Elem</t>
  </si>
  <si>
    <t>Custer K-12 Schools</t>
  </si>
  <si>
    <t>Morin Elem</t>
  </si>
  <si>
    <t>Broadview Elem</t>
  </si>
  <si>
    <t>Broadview H S</t>
  </si>
  <si>
    <t>Elysian Elem</t>
  </si>
  <si>
    <t>Huntley Project K-12 Schools</t>
  </si>
  <si>
    <t>Shepherd Elem</t>
  </si>
  <si>
    <t>Shepherd H S</t>
  </si>
  <si>
    <t>Pioneer Elem</t>
  </si>
  <si>
    <t>Independent Elem</t>
  </si>
  <si>
    <t>West Valley Elem</t>
  </si>
  <si>
    <t>Gardiner H S</t>
  </si>
  <si>
    <t>Yellowstone Academy Elem</t>
  </si>
  <si>
    <t>Saco Elem</t>
  </si>
  <si>
    <t>Charlo Elem</t>
  </si>
  <si>
    <t>Charlo H S</t>
  </si>
  <si>
    <t>Rocky Boy Elem</t>
  </si>
  <si>
    <t>Hays-Lodge Pole K-12 Schls</t>
  </si>
  <si>
    <t>Plenty Coups H S</t>
  </si>
  <si>
    <t>Arrowhead Elem</t>
  </si>
  <si>
    <t>North Harlem Colony Elem</t>
  </si>
  <si>
    <t>Gildford Colony Elem</t>
  </si>
  <si>
    <t>Ayers Elem</t>
  </si>
  <si>
    <t>Lincoln K-12 Schools</t>
  </si>
  <si>
    <t>West Glacier Elem</t>
  </si>
  <si>
    <t>Liberty Elem</t>
  </si>
  <si>
    <t>Sun River Valley Elem</t>
  </si>
  <si>
    <t>Heart Butte K-12 Schools</t>
  </si>
  <si>
    <t>Shields Valley Elem</t>
  </si>
  <si>
    <t>Shields Valley H S</t>
  </si>
  <si>
    <t>Rocky Boy H S</t>
  </si>
  <si>
    <t>North Star Elem</t>
  </si>
  <si>
    <t>North Star HS</t>
  </si>
  <si>
    <t>Dutton/Brady K-12 Schools</t>
  </si>
  <si>
    <t>Chester-Joplin-Inverness El</t>
  </si>
  <si>
    <t>Chester-Joplin-Inverness HS</t>
  </si>
  <si>
    <t>Big Sky School K-12</t>
  </si>
  <si>
    <t>Le</t>
  </si>
  <si>
    <t>Name</t>
  </si>
  <si>
    <t>Elementary</t>
  </si>
  <si>
    <t>Student's Total SPED Costs 9-12</t>
  </si>
  <si>
    <t>Student's Total SPED Costs 7-8*</t>
  </si>
  <si>
    <t>High School</t>
  </si>
  <si>
    <t>Budget Limit ANB E</t>
  </si>
  <si>
    <t>Budget Limit ANB M</t>
  </si>
  <si>
    <t>Budget Limit ANB H</t>
  </si>
  <si>
    <t>Basic Entitlement E</t>
  </si>
  <si>
    <t>Basic Entitlement M</t>
  </si>
  <si>
    <t>Basic Entitlement H</t>
  </si>
  <si>
    <t>E1</t>
  </si>
  <si>
    <t>E2</t>
  </si>
  <si>
    <t>E3</t>
  </si>
  <si>
    <t>E4</t>
  </si>
  <si>
    <t>H1</t>
  </si>
  <si>
    <t>H2</t>
  </si>
  <si>
    <t>M1</t>
  </si>
  <si>
    <t>E</t>
  </si>
  <si>
    <t>M</t>
  </si>
  <si>
    <t>H</t>
  </si>
  <si>
    <t>Check these Sums Annually</t>
  </si>
  <si>
    <t>Check Sum Annually</t>
  </si>
  <si>
    <t>Student's Total SPED Costs K-6 or K-8**</t>
  </si>
  <si>
    <t>** Unaccredited 7 -8 programs</t>
  </si>
  <si>
    <t>*Districts with an approved and accredited junior high school, 7th and 8th grade program</t>
  </si>
  <si>
    <t xml:space="preserve"> or middle school calculate the tuition levy using the high school ANB rate</t>
  </si>
  <si>
    <t>a. The student's state special education payment</t>
  </si>
  <si>
    <t>b. The student's federal special education payment</t>
  </si>
  <si>
    <t xml:space="preserve">2. Levy must be restricted to the actual cost of service under the student's individualized education </t>
  </si>
  <si>
    <t xml:space="preserve">The district's total state special education payment for year of enrollment divided by </t>
  </si>
  <si>
    <t>the district's current ANB for year of enrollment</t>
  </si>
  <si>
    <t>The district's preliminary federal alloction for the year of enrollment divided by the</t>
  </si>
  <si>
    <t>official October enrollment for the prior year (official enrollment count includes</t>
  </si>
  <si>
    <t>both regularly enrolled students and SPED only students)</t>
  </si>
  <si>
    <t>c. The student's per ANB amount</t>
  </si>
  <si>
    <t>The first (maximum) per-ANB amount for the year of enrollment (per-ANB amount</t>
  </si>
  <si>
    <t>depends on the student's grade and/or budget unit)</t>
  </si>
  <si>
    <t>d. The prorated portion of the district's basic entitlement for each qualifying student</t>
  </si>
  <si>
    <t>The basic entitlement per district budget unit divided by the budgeted ANB per budget</t>
  </si>
  <si>
    <t>unit for the year of enrollment</t>
  </si>
  <si>
    <t>for each qualifying student</t>
  </si>
  <si>
    <t>The sum of these four payments for the district for the year of enrollment divided by</t>
  </si>
  <si>
    <t>the district's budgeted ANB for the year of enrollment</t>
  </si>
  <si>
    <t>3. Districts who belong to a coop may not not levy costs for related services or other services provided by</t>
  </si>
  <si>
    <t>4. Districts should consider their Maintenance of Effort (MOE) when levying the costs for special education</t>
  </si>
  <si>
    <t>students.  Monies expended through the district's tuition and transportation funds in accordance with</t>
  </si>
  <si>
    <t>5. Districts should continue to follow current law for students in Day Treatment programs (not count</t>
  </si>
  <si>
    <t>students for ANB, submit FP-15 for reimbursement of ANB).</t>
  </si>
  <si>
    <t>Districts with structure changes should contact the OPI to ensure accuracy of calculations</t>
  </si>
  <si>
    <t>State FY</t>
  </si>
  <si>
    <t>Award Type</t>
  </si>
  <si>
    <t>Project Status</t>
  </si>
  <si>
    <t>Applicant LE</t>
  </si>
  <si>
    <t>Applicant Name</t>
  </si>
  <si>
    <t>District Name</t>
  </si>
  <si>
    <t>Total Allocation</t>
  </si>
  <si>
    <t>Bear Paw Cooperative</t>
  </si>
  <si>
    <t>Big Country Coop</t>
  </si>
  <si>
    <t>Bitterroot Valley Coop</t>
  </si>
  <si>
    <t>Central Mt Learn Res Ctr</t>
  </si>
  <si>
    <t>Chouteau Co Joint Service</t>
  </si>
  <si>
    <t>Dept of Corrections-Youth</t>
  </si>
  <si>
    <t>E. Yellowstone Spec. Ser  Coop</t>
  </si>
  <si>
    <t>Gallatin/Madison Coop</t>
  </si>
  <si>
    <t>Great Divide Educ Serv</t>
  </si>
  <si>
    <t>Missoula Area Education Coop</t>
  </si>
  <si>
    <t>Mont Sch for Deaf Blind</t>
  </si>
  <si>
    <t>North Ctrl Learn Res Ctr</t>
  </si>
  <si>
    <t>Park County Coop</t>
  </si>
  <si>
    <t>Prairie View Coop</t>
  </si>
  <si>
    <t>Prickly Pear Coop</t>
  </si>
  <si>
    <t>Roose-Valley Sp Ed Coop</t>
  </si>
  <si>
    <t>Sheridan/Daniels Coop</t>
  </si>
  <si>
    <t>Stillwater/Swt Grass Coop</t>
  </si>
  <si>
    <t>Tri County Coop</t>
  </si>
  <si>
    <t>Yellowstone/W Carbon Coop</t>
  </si>
  <si>
    <t>TOTAL</t>
  </si>
  <si>
    <t>IN-DISTRICT SPECIAL EDUCATION PERMISSIVE LEVY CALCULATOR</t>
  </si>
  <si>
    <t>1. Student must be a resident of the district - students attending under a tuition agreement are not eligible</t>
  </si>
  <si>
    <t>this calculation will be considered in the district's MOE calculation.</t>
  </si>
  <si>
    <t>White Sulphur Spgs K-12</t>
  </si>
  <si>
    <t>9689</t>
  </si>
  <si>
    <t>9692</t>
  </si>
  <si>
    <t>9755</t>
  </si>
  <si>
    <t>9690</t>
  </si>
  <si>
    <t>9691</t>
  </si>
  <si>
    <t>9871</t>
  </si>
  <si>
    <t>9694</t>
  </si>
  <si>
    <t>9695</t>
  </si>
  <si>
    <t>9696</t>
  </si>
  <si>
    <t>9703</t>
  </si>
  <si>
    <t>9698</t>
  </si>
  <si>
    <t>9699</t>
  </si>
  <si>
    <t>9700</t>
  </si>
  <si>
    <t>9701</t>
  </si>
  <si>
    <t>9697</t>
  </si>
  <si>
    <t>9801</t>
  </si>
  <si>
    <t>9702</t>
  </si>
  <si>
    <t>9693</t>
  </si>
  <si>
    <t>9704</t>
  </si>
  <si>
    <t>9705</t>
  </si>
  <si>
    <t>9707</t>
  </si>
  <si>
    <t>9029</t>
  </si>
  <si>
    <t>Big Sandy K-12</t>
  </si>
  <si>
    <t>Flathead Special Ed. Coop.</t>
  </si>
  <si>
    <t>Big Sky Special Needs Coop</t>
  </si>
  <si>
    <t>4 Funding Components</t>
  </si>
  <si>
    <t>e. The prorated portion of the district's general fund payments in 20-9-327 through 330, MCA</t>
  </si>
  <si>
    <t xml:space="preserve">Use this calculator to identify the amount that may be levied from the district's Tuition fund (13).  </t>
  </si>
  <si>
    <t xml:space="preserve">Districts have the option of levying either the estimated cost in the year of enrollment or the </t>
  </si>
  <si>
    <t>actual cost in the year following enrollment.  If estimated costs are not realized the district must</t>
  </si>
  <si>
    <t>reduce their levy in the subsequent year.  Expenditures from the Tuition and Transportation</t>
  </si>
  <si>
    <t>funds will count toward the district's Maintenance of Effort (MOE) calculation.</t>
  </si>
  <si>
    <t>SEE INSTRUCTIONS FOR USING THIS CALCULATOR BELOW</t>
  </si>
  <si>
    <t>Plains K-12</t>
  </si>
  <si>
    <t>the coop, unless the coop is billing the district directly for those services.</t>
  </si>
  <si>
    <t>6. Districts have three options for levying costs:</t>
  </si>
  <si>
    <t>1240</t>
  </si>
  <si>
    <t>1241</t>
  </si>
  <si>
    <t>Harlowton K-12</t>
  </si>
  <si>
    <t>East Helena K-12</t>
  </si>
  <si>
    <t>Lockwood K-12</t>
  </si>
  <si>
    <t>Geyser K-12 Schools</t>
  </si>
  <si>
    <t>Cabinet Mountain Cooperative</t>
  </si>
  <si>
    <t>2023</t>
  </si>
  <si>
    <t xml:space="preserve">Views . </t>
  </si>
  <si>
    <t>2024</t>
  </si>
  <si>
    <t>program (IEP) minus the following: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</si>
</sst>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1"/>
      <color rgb="FFFF0000"/>
      <name val="Calibri"/>
      <family val="2"/>
      <scheme val="minor"/>
    </font>
    <font>
      <sz val="10"/>
      <color theme="1"/>
      <name val="Calibri"/>
      <family val="2"/>
      <scheme val="minor"/>
    </font>
    <font>
      <b/>
      <sz val="12"/>
      <color theme="1"/>
      <name val="Calibri"/>
      <family val="2"/>
      <scheme val="minor"/>
    </font>
    <font>
      <b/>
      <sz val="11"/>
      <color theme="1"/>
      <name val="Calibri"/>
      <family val="2"/>
      <scheme val="minor"/>
    </font>
    <font>
      <sz val="20"/>
      <color theme="1"/>
      <name val="Calibri"/>
      <family val="2"/>
      <scheme val="minor"/>
    </font>
    <font>
      <sz val="12"/>
      <color theme="1"/>
      <name val="Calibri"/>
      <family val="2"/>
      <scheme val="minor"/>
    </font>
    <font>
      <b/>
      <sz val="14"/>
      <color theme="1"/>
      <name val="Calibri"/>
      <family val="2"/>
      <scheme val="minor"/>
    </font>
    <font>
      <b/>
      <sz val="10"/>
      <color indexed="8"/>
      <name val="Arial"/>
      <family val="2"/>
    </font>
    <font>
      <sz val="10"/>
      <color indexed="8"/>
      <name val="Arial"/>
      <family val="2"/>
    </font>
    <font>
      <b/>
      <sz val="10"/>
      <color indexed="8"/>
      <name val="Arial"/>
      <family val="2"/>
    </font>
    <font>
      <sz val="10"/>
      <color indexed="8"/>
      <name val="Arial"/>
      <family val="2"/>
    </font>
  </fonts>
  <fills count="13">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32F5FA"/>
        <bgColor indexed="64"/>
      </patternFill>
    </fill>
    <fill>
      <patternFill patternType="solid">
        <fgColor rgb="FF00FFFF"/>
        <bgColor indexed="64"/>
      </patternFill>
    </fill>
    <fill>
      <patternFill patternType="solid">
        <fgColor rgb="FF00FF0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EBF1DE"/>
        <bgColor indexed="64"/>
      </patternFill>
    </fill>
    <fill>
      <patternFill patternType="solid">
        <fgColor rgb="FFFF0000"/>
        <bgColor indexed="64"/>
      </patternFill>
    </fill>
    <fill>
      <patternFill patternType="solid">
        <fgColor rgb="FFFFC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style="thin">
        <color indexed="9"/>
      </left>
      <right style="thin">
        <color indexed="9"/>
      </right>
      <top/>
      <bottom/>
      <diagonal/>
    </border>
  </borders>
  <cellStyleXfs count="2">
    <xf numFmtId="0" fontId="0" fillId="0" borderId="0"/>
    <xf numFmtId="43" fontId="1" fillId="0" borderId="0" applyFont="0" applyFill="0" applyBorder="0" applyAlignment="0" applyProtection="0"/>
  </cellStyleXfs>
  <cellXfs count="94">
    <xf numFmtId="0" fontId="0" fillId="0" borderId="0" xfId="0"/>
    <xf numFmtId="0" fontId="0" fillId="0" borderId="0" xfId="0" pivotButton="1"/>
    <xf numFmtId="0" fontId="0" fillId="0" borderId="0" xfId="0" applyAlignment="1">
      <alignment horizontal="left"/>
    </xf>
    <xf numFmtId="0" fontId="0" fillId="0" borderId="0" xfId="0" applyAlignment="1">
      <alignment horizontal="center"/>
    </xf>
    <xf numFmtId="0" fontId="0" fillId="3" borderId="0" xfId="0" applyFill="1"/>
    <xf numFmtId="43" fontId="0" fillId="0" borderId="0" xfId="0" applyNumberFormat="1"/>
    <xf numFmtId="0" fontId="0" fillId="2" borderId="11" xfId="0" applyFill="1" applyBorder="1"/>
    <xf numFmtId="0" fontId="2" fillId="2" borderId="12" xfId="0" applyFont="1" applyFill="1" applyBorder="1" applyAlignment="1">
      <alignment horizontal="center"/>
    </xf>
    <xf numFmtId="0" fontId="0" fillId="4" borderId="14" xfId="0" applyFill="1" applyBorder="1"/>
    <xf numFmtId="0" fontId="0" fillId="0" borderId="0" xfId="0" quotePrefix="1"/>
    <xf numFmtId="49" fontId="0" fillId="5" borderId="14" xfId="0" applyNumberFormat="1" applyFill="1" applyBorder="1" applyAlignment="1" applyProtection="1">
      <alignment horizontal="center"/>
      <protection locked="0"/>
    </xf>
    <xf numFmtId="0" fontId="0" fillId="2" borderId="13" xfId="0" applyFill="1" applyBorder="1" applyAlignment="1">
      <alignment horizontal="center"/>
    </xf>
    <xf numFmtId="0" fontId="0" fillId="0" borderId="1" xfId="0" applyBorder="1"/>
    <xf numFmtId="0" fontId="3" fillId="0" borderId="0" xfId="0" applyFont="1" applyAlignment="1">
      <alignment horizontal="left" wrapText="1"/>
    </xf>
    <xf numFmtId="0" fontId="4" fillId="0" borderId="2" xfId="0" applyFont="1" applyBorder="1" applyAlignment="1">
      <alignment horizontal="center"/>
    </xf>
    <xf numFmtId="0" fontId="4" fillId="0" borderId="3"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xf numFmtId="0" fontId="0" fillId="0" borderId="5" xfId="0" applyBorder="1"/>
    <xf numFmtId="0" fontId="0" fillId="0" borderId="4" xfId="0" applyBorder="1" applyAlignment="1">
      <alignment horizontal="center"/>
    </xf>
    <xf numFmtId="0" fontId="0" fillId="0" borderId="5" xfId="0" applyBorder="1" applyAlignment="1">
      <alignment horizontal="center"/>
    </xf>
    <xf numFmtId="43" fontId="0" fillId="0" borderId="0" xfId="1" applyFont="1" applyBorder="1" applyProtection="1"/>
    <xf numFmtId="49" fontId="0" fillId="0" borderId="4" xfId="0" applyNumberFormat="1" applyBorder="1"/>
    <xf numFmtId="164" fontId="0" fillId="0" borderId="0" xfId="1" applyNumberFormat="1" applyFont="1" applyFill="1" applyBorder="1" applyAlignment="1" applyProtection="1">
      <alignment horizontal="center"/>
    </xf>
    <xf numFmtId="43" fontId="0" fillId="0" borderId="0" xfId="1" applyFont="1" applyFill="1" applyBorder="1" applyProtection="1"/>
    <xf numFmtId="164" fontId="0" fillId="0" borderId="4" xfId="1" applyNumberFormat="1" applyFont="1" applyFill="1" applyBorder="1" applyAlignment="1" applyProtection="1">
      <alignment horizontal="center"/>
    </xf>
    <xf numFmtId="164" fontId="0" fillId="0" borderId="5" xfId="1" applyNumberFormat="1" applyFont="1" applyFill="1" applyBorder="1" applyAlignment="1" applyProtection="1">
      <alignment horizontal="center"/>
    </xf>
    <xf numFmtId="164" fontId="0" fillId="0" borderId="0" xfId="1" applyNumberFormat="1" applyFont="1" applyFill="1" applyBorder="1" applyProtection="1"/>
    <xf numFmtId="43" fontId="0" fillId="0" borderId="4" xfId="1" applyFont="1" applyBorder="1" applyProtection="1"/>
    <xf numFmtId="43" fontId="0" fillId="0" borderId="5" xfId="1" applyFont="1" applyBorder="1" applyProtection="1"/>
    <xf numFmtId="43" fontId="0" fillId="0" borderId="4" xfId="1" applyFont="1" applyBorder="1" applyAlignment="1" applyProtection="1">
      <alignment horizontal="center"/>
    </xf>
    <xf numFmtId="43" fontId="0" fillId="0" borderId="5" xfId="1" applyFont="1" applyBorder="1" applyAlignment="1" applyProtection="1">
      <alignment horizontal="center"/>
    </xf>
    <xf numFmtId="0" fontId="0" fillId="2" borderId="4" xfId="0" applyFill="1" applyBorder="1"/>
    <xf numFmtId="0" fontId="0" fillId="2" borderId="5" xfId="0" applyFill="1" applyBorder="1"/>
    <xf numFmtId="43" fontId="0" fillId="0" borderId="17" xfId="1" applyFont="1" applyBorder="1" applyProtection="1"/>
    <xf numFmtId="43" fontId="0" fillId="0" borderId="6" xfId="1" applyFont="1" applyBorder="1" applyProtection="1"/>
    <xf numFmtId="164" fontId="0" fillId="0" borderId="4" xfId="1" applyNumberFormat="1" applyFont="1" applyFill="1" applyBorder="1" applyProtection="1"/>
    <xf numFmtId="164" fontId="0" fillId="0" borderId="5" xfId="1" applyNumberFormat="1" applyFont="1" applyFill="1" applyBorder="1" applyProtection="1"/>
    <xf numFmtId="43" fontId="0" fillId="0" borderId="18" xfId="1" applyFont="1" applyBorder="1" applyProtection="1"/>
    <xf numFmtId="43" fontId="0" fillId="0" borderId="9" xfId="1" applyFont="1" applyBorder="1" applyProtection="1"/>
    <xf numFmtId="0" fontId="0" fillId="0" borderId="7" xfId="0" applyBorder="1"/>
    <xf numFmtId="0" fontId="0" fillId="0" borderId="10" xfId="0" applyBorder="1"/>
    <xf numFmtId="43" fontId="0" fillId="7" borderId="19" xfId="1" applyFont="1" applyFill="1" applyBorder="1" applyProtection="1"/>
    <xf numFmtId="43" fontId="0" fillId="7" borderId="10" xfId="1" applyFont="1" applyFill="1" applyBorder="1" applyProtection="1"/>
    <xf numFmtId="43" fontId="0" fillId="0" borderId="0" xfId="1" applyFont="1" applyProtection="1"/>
    <xf numFmtId="43" fontId="0" fillId="0" borderId="0" xfId="1" applyFont="1" applyFill="1" applyBorder="1" applyAlignment="1" applyProtection="1">
      <alignment horizontal="center"/>
    </xf>
    <xf numFmtId="22" fontId="0" fillId="0" borderId="0" xfId="0" applyNumberFormat="1"/>
    <xf numFmtId="164" fontId="0" fillId="0" borderId="0" xfId="0" applyNumberFormat="1"/>
    <xf numFmtId="164" fontId="0" fillId="6" borderId="16" xfId="1" applyNumberFormat="1" applyFont="1" applyFill="1" applyBorder="1" applyAlignment="1" applyProtection="1">
      <alignment horizontal="center"/>
      <protection locked="0"/>
    </xf>
    <xf numFmtId="164" fontId="0" fillId="6" borderId="15" xfId="1" applyNumberFormat="1" applyFont="1" applyFill="1" applyBorder="1" applyAlignment="1" applyProtection="1">
      <alignment horizontal="center"/>
      <protection locked="0"/>
    </xf>
    <xf numFmtId="0" fontId="7" fillId="0" borderId="0" xfId="0" applyFont="1" applyAlignment="1">
      <alignment vertical="center"/>
    </xf>
    <xf numFmtId="0" fontId="5" fillId="0" borderId="0" xfId="0" applyFont="1"/>
    <xf numFmtId="0" fontId="0" fillId="0" borderId="0" xfId="0" applyAlignment="1">
      <alignment vertical="top"/>
    </xf>
    <xf numFmtId="43" fontId="0" fillId="0" borderId="17" xfId="1" applyFont="1" applyFill="1" applyBorder="1" applyProtection="1"/>
    <xf numFmtId="43" fontId="0" fillId="9" borderId="4" xfId="1" applyFont="1" applyFill="1" applyBorder="1" applyProtection="1"/>
    <xf numFmtId="43" fontId="0" fillId="9" borderId="5" xfId="1" applyFont="1" applyFill="1" applyBorder="1" applyProtection="1"/>
    <xf numFmtId="164" fontId="0" fillId="9" borderId="4" xfId="1" applyNumberFormat="1" applyFont="1" applyFill="1" applyBorder="1" applyProtection="1"/>
    <xf numFmtId="164" fontId="0" fillId="9" borderId="5" xfId="1" applyNumberFormat="1" applyFont="1" applyFill="1" applyBorder="1" applyProtection="1"/>
    <xf numFmtId="39" fontId="0" fillId="9" borderId="4" xfId="1" applyNumberFormat="1" applyFont="1" applyFill="1" applyBorder="1" applyProtection="1"/>
    <xf numFmtId="39" fontId="0" fillId="9" borderId="5" xfId="1" applyNumberFormat="1" applyFont="1" applyFill="1" applyBorder="1" applyProtection="1"/>
    <xf numFmtId="43" fontId="0" fillId="0" borderId="6" xfId="1" applyFont="1" applyFill="1" applyBorder="1" applyProtection="1"/>
    <xf numFmtId="0" fontId="7" fillId="0" borderId="0" xfId="0" applyFont="1" applyAlignment="1">
      <alignment horizontal="left" vertical="center" wrapText="1"/>
    </xf>
    <xf numFmtId="0" fontId="7" fillId="0" borderId="0" xfId="0" applyFont="1" applyAlignment="1">
      <alignment horizontal="left" vertical="top" wrapText="1"/>
    </xf>
    <xf numFmtId="0" fontId="4" fillId="0" borderId="0" xfId="0" applyFont="1" applyAlignment="1">
      <alignment horizontal="center"/>
    </xf>
    <xf numFmtId="0" fontId="5" fillId="0" borderId="8" xfId="0" applyFont="1" applyBorder="1" applyAlignment="1">
      <alignment horizontal="center"/>
    </xf>
    <xf numFmtId="164" fontId="0" fillId="0" borderId="0" xfId="1" applyNumberFormat="1" applyFont="1" applyAlignment="1">
      <alignment horizontal="center"/>
    </xf>
    <xf numFmtId="0" fontId="6"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0" fillId="10" borderId="0" xfId="0" applyFill="1"/>
    <xf numFmtId="0" fontId="0" fillId="10" borderId="11" xfId="0" applyFill="1" applyBorder="1"/>
    <xf numFmtId="0" fontId="0" fillId="10" borderId="12" xfId="0" applyFill="1" applyBorder="1"/>
    <xf numFmtId="0" fontId="0" fillId="10" borderId="13" xfId="0" applyFill="1" applyBorder="1"/>
    <xf numFmtId="0" fontId="0" fillId="10" borderId="21" xfId="0" applyFill="1" applyBorder="1"/>
    <xf numFmtId="0" fontId="0" fillId="10" borderId="22" xfId="0" applyFill="1" applyBorder="1"/>
    <xf numFmtId="0" fontId="0" fillId="10" borderId="23" xfId="0" applyFill="1" applyBorder="1" applyAlignment="1">
      <alignment vertical="center"/>
    </xf>
    <xf numFmtId="0" fontId="0" fillId="10" borderId="20" xfId="0" applyFill="1" applyBorder="1"/>
    <xf numFmtId="0" fontId="0" fillId="10" borderId="24" xfId="0" applyFill="1" applyBorder="1"/>
    <xf numFmtId="0" fontId="0" fillId="0" borderId="0" xfId="0" applyAlignment="1">
      <alignment vertical="center"/>
    </xf>
    <xf numFmtId="0" fontId="8" fillId="0" borderId="0" xfId="0" applyFont="1" applyAlignment="1">
      <alignment horizontal="center"/>
    </xf>
    <xf numFmtId="0" fontId="4" fillId="0" borderId="0" xfId="0" applyFont="1" applyAlignment="1">
      <alignment vertical="center"/>
    </xf>
    <xf numFmtId="0" fontId="0" fillId="8" borderId="0" xfId="0" pivotButton="1" applyFill="1"/>
    <xf numFmtId="0" fontId="0" fillId="11" borderId="0" xfId="0" applyFill="1"/>
    <xf numFmtId="0" fontId="0" fillId="11" borderId="26" xfId="0" applyFill="1" applyBorder="1"/>
    <xf numFmtId="43" fontId="0" fillId="0" borderId="0" xfId="1" applyFont="1"/>
    <xf numFmtId="43" fontId="0" fillId="11" borderId="26" xfId="1" applyFont="1" applyFill="1" applyBorder="1"/>
    <xf numFmtId="0" fontId="9" fillId="0" borderId="25" xfId="0" applyFont="1" applyBorder="1" applyAlignment="1" applyProtection="1">
      <alignment vertical="top" wrapText="1" readingOrder="1"/>
      <protection locked="0"/>
    </xf>
    <xf numFmtId="0" fontId="10" fillId="0" borderId="25" xfId="0" applyFont="1" applyBorder="1" applyAlignment="1" applyProtection="1">
      <alignment vertical="top" wrapText="1" readingOrder="1"/>
      <protection locked="0"/>
    </xf>
    <xf numFmtId="0" fontId="10" fillId="0" borderId="27" xfId="0" applyFont="1" applyBorder="1" applyAlignment="1" applyProtection="1">
      <alignment vertical="top" wrapText="1" readingOrder="1"/>
      <protection locked="0"/>
    </xf>
    <xf numFmtId="0" fontId="11" fillId="0" borderId="0" xfId="0" applyFont="1" applyAlignment="1" applyProtection="1">
      <alignment vertical="top" wrapText="1" readingOrder="1"/>
      <protection locked="0"/>
    </xf>
    <xf numFmtId="0" fontId="12" fillId="0" borderId="0" xfId="0" applyFont="1" applyAlignment="1" applyProtection="1">
      <alignment vertical="top" wrapText="1" readingOrder="1"/>
      <protection locked="0"/>
    </xf>
    <xf numFmtId="0" fontId="12" fillId="12" borderId="0" xfId="0" applyFont="1" applyFill="1" applyAlignment="1" applyProtection="1">
      <alignment vertical="top" wrapText="1" readingOrder="1"/>
      <protection locked="0"/>
    </xf>
    <xf numFmtId="0" fontId="0" fillId="12" borderId="0" xfId="0" applyFill="1"/>
  </cellXfs>
  <cellStyles count="2">
    <cellStyle name="Comma" xfId="1" builtinId="3"/>
    <cellStyle name="Normal" xfId="0" builtinId="0"/>
  </cellStyles>
  <dxfs count="0"/>
  <tableStyles count="1" defaultTableStyle="TableStyleMedium2" defaultPivotStyle="PivotStyleLight16">
    <tableStyle name="Invisible" pivot="0" table="0" count="0" xr9:uid="{4DC6EC8C-2D86-4C5D-A4A2-56ACA147C547}"/>
  </tableStyles>
  <colors>
    <mruColors>
      <color rgb="FFFFFFCC"/>
      <color rgb="FF00FFFF"/>
      <color rgb="FFEBF1DE"/>
      <color rgb="FF00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theme" Target="theme/theme1.xml"/><Relationship Id="rId21" Type="http://schemas.openxmlformats.org/officeDocument/2006/relationships/pivotCacheDefinition" Target="pivotCache/pivotCacheDefinition6.xml"/><Relationship Id="rId42" Type="http://schemas.openxmlformats.org/officeDocument/2006/relationships/customXml" Target="../customXml/item10.xml"/><Relationship Id="rId47" Type="http://schemas.openxmlformats.org/officeDocument/2006/relationships/customXml" Target="../customXml/item15.xml"/><Relationship Id="rId63" Type="http://schemas.openxmlformats.org/officeDocument/2006/relationships/customXml" Target="../customXml/item31.xml"/><Relationship Id="rId68" Type="http://schemas.openxmlformats.org/officeDocument/2006/relationships/customXml" Target="../customXml/item36.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9" Type="http://schemas.openxmlformats.org/officeDocument/2006/relationships/sharedStrings" Target="sharedStrings.xml"/><Relationship Id="rId11" Type="http://schemas.openxmlformats.org/officeDocument/2006/relationships/worksheet" Target="worksheets/sheet11.xml"/><Relationship Id="rId24" Type="http://schemas.openxmlformats.org/officeDocument/2006/relationships/pivotCacheDefinition" Target="pivotCache/pivotCacheDefinition9.xml"/><Relationship Id="rId32" Type="http://schemas.openxmlformats.org/officeDocument/2006/relationships/calcChain" Target="calcChain.xml"/><Relationship Id="rId37" Type="http://schemas.openxmlformats.org/officeDocument/2006/relationships/customXml" Target="../customXml/item5.xml"/><Relationship Id="rId40" Type="http://schemas.openxmlformats.org/officeDocument/2006/relationships/customXml" Target="../customXml/item8.xml"/><Relationship Id="rId45" Type="http://schemas.openxmlformats.org/officeDocument/2006/relationships/customXml" Target="../customXml/item13.xml"/><Relationship Id="rId53" Type="http://schemas.openxmlformats.org/officeDocument/2006/relationships/customXml" Target="../customXml/item21.xml"/><Relationship Id="rId58" Type="http://schemas.openxmlformats.org/officeDocument/2006/relationships/customXml" Target="../customXml/item26.xml"/><Relationship Id="rId66" Type="http://schemas.openxmlformats.org/officeDocument/2006/relationships/customXml" Target="../customXml/item34.xml"/><Relationship Id="rId74" Type="http://schemas.openxmlformats.org/officeDocument/2006/relationships/customXml" Target="../customXml/item42.xml"/><Relationship Id="rId5" Type="http://schemas.openxmlformats.org/officeDocument/2006/relationships/worksheet" Target="worksheets/sheet5.xml"/><Relationship Id="rId61" Type="http://schemas.openxmlformats.org/officeDocument/2006/relationships/customXml" Target="../customXml/item29.xml"/><Relationship Id="rId19" Type="http://schemas.openxmlformats.org/officeDocument/2006/relationships/pivotCacheDefinition" Target="pivotCache/pivotCacheDefinition4.xml"/><Relationship Id="rId14" Type="http://schemas.openxmlformats.org/officeDocument/2006/relationships/worksheet" Target="worksheets/sheet14.xml"/><Relationship Id="rId22" Type="http://schemas.openxmlformats.org/officeDocument/2006/relationships/pivotCacheDefinition" Target="pivotCache/pivotCacheDefinition7.xml"/><Relationship Id="rId27" Type="http://schemas.openxmlformats.org/officeDocument/2006/relationships/connections" Target="connections.xml"/><Relationship Id="rId30" Type="http://schemas.openxmlformats.org/officeDocument/2006/relationships/sheetMetadata" Target="metadata.xml"/><Relationship Id="rId35" Type="http://schemas.openxmlformats.org/officeDocument/2006/relationships/customXml" Target="../customXml/item3.xml"/><Relationship Id="rId43" Type="http://schemas.openxmlformats.org/officeDocument/2006/relationships/customXml" Target="../customXml/item11.xml"/><Relationship Id="rId48" Type="http://schemas.openxmlformats.org/officeDocument/2006/relationships/customXml" Target="../customXml/item16.xml"/><Relationship Id="rId56" Type="http://schemas.openxmlformats.org/officeDocument/2006/relationships/customXml" Target="../customXml/item24.xml"/><Relationship Id="rId64" Type="http://schemas.openxmlformats.org/officeDocument/2006/relationships/customXml" Target="../customXml/item32.xml"/><Relationship Id="rId69" Type="http://schemas.openxmlformats.org/officeDocument/2006/relationships/customXml" Target="../customXml/item37.xml"/><Relationship Id="rId8" Type="http://schemas.openxmlformats.org/officeDocument/2006/relationships/worksheet" Target="worksheets/sheet8.xml"/><Relationship Id="rId51" Type="http://schemas.openxmlformats.org/officeDocument/2006/relationships/customXml" Target="../customXml/item19.xml"/><Relationship Id="rId72" Type="http://schemas.openxmlformats.org/officeDocument/2006/relationships/customXml" Target="../customXml/item4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pivotCacheDefinition" Target="pivotCache/pivotCacheDefinition10.xml"/><Relationship Id="rId33" Type="http://schemas.openxmlformats.org/officeDocument/2006/relationships/customXml" Target="../customXml/item1.xml"/><Relationship Id="rId38" Type="http://schemas.openxmlformats.org/officeDocument/2006/relationships/customXml" Target="../customXml/item6.xml"/><Relationship Id="rId46" Type="http://schemas.openxmlformats.org/officeDocument/2006/relationships/customXml" Target="../customXml/item14.xml"/><Relationship Id="rId59" Type="http://schemas.openxmlformats.org/officeDocument/2006/relationships/customXml" Target="../customXml/item27.xml"/><Relationship Id="rId67" Type="http://schemas.openxmlformats.org/officeDocument/2006/relationships/customXml" Target="../customXml/item35.xml"/><Relationship Id="rId20" Type="http://schemas.openxmlformats.org/officeDocument/2006/relationships/pivotCacheDefinition" Target="pivotCache/pivotCacheDefinition5.xml"/><Relationship Id="rId41" Type="http://schemas.openxmlformats.org/officeDocument/2006/relationships/customXml" Target="../customXml/item9.xml"/><Relationship Id="rId54" Type="http://schemas.openxmlformats.org/officeDocument/2006/relationships/customXml" Target="../customXml/item22.xml"/><Relationship Id="rId62" Type="http://schemas.openxmlformats.org/officeDocument/2006/relationships/customXml" Target="../customXml/item30.xml"/><Relationship Id="rId70" Type="http://schemas.openxmlformats.org/officeDocument/2006/relationships/customXml" Target="../customXml/item38.xml"/><Relationship Id="rId75" Type="http://schemas.openxmlformats.org/officeDocument/2006/relationships/customXml" Target="../customXml/item4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pivotCacheDefinition" Target="pivotCache/pivotCacheDefinition8.xml"/><Relationship Id="rId28" Type="http://schemas.openxmlformats.org/officeDocument/2006/relationships/styles" Target="styles.xml"/><Relationship Id="rId36" Type="http://schemas.openxmlformats.org/officeDocument/2006/relationships/customXml" Target="../customXml/item4.xml"/><Relationship Id="rId49" Type="http://schemas.openxmlformats.org/officeDocument/2006/relationships/customXml" Target="../customXml/item17.xml"/><Relationship Id="rId57" Type="http://schemas.openxmlformats.org/officeDocument/2006/relationships/customXml" Target="../customXml/item25.xml"/><Relationship Id="rId10" Type="http://schemas.openxmlformats.org/officeDocument/2006/relationships/worksheet" Target="worksheets/sheet10.xml"/><Relationship Id="rId31" Type="http://schemas.openxmlformats.org/officeDocument/2006/relationships/powerPivotData" Target="model/item.data"/><Relationship Id="rId44" Type="http://schemas.openxmlformats.org/officeDocument/2006/relationships/customXml" Target="../customXml/item12.xml"/><Relationship Id="rId52" Type="http://schemas.openxmlformats.org/officeDocument/2006/relationships/customXml" Target="../customXml/item20.xml"/><Relationship Id="rId60" Type="http://schemas.openxmlformats.org/officeDocument/2006/relationships/customXml" Target="../customXml/item28.xml"/><Relationship Id="rId65" Type="http://schemas.openxmlformats.org/officeDocument/2006/relationships/customXml" Target="../customXml/item33.xml"/><Relationship Id="rId73" Type="http://schemas.openxmlformats.org/officeDocument/2006/relationships/customXml" Target="../customXml/item4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39" Type="http://schemas.openxmlformats.org/officeDocument/2006/relationships/customXml" Target="../customXml/item7.xml"/><Relationship Id="rId34" Type="http://schemas.openxmlformats.org/officeDocument/2006/relationships/customXml" Target="../customXml/item2.xml"/><Relationship Id="rId50" Type="http://schemas.openxmlformats.org/officeDocument/2006/relationships/customXml" Target="../customXml/item18.xml"/><Relationship Id="rId55" Type="http://schemas.openxmlformats.org/officeDocument/2006/relationships/customXml" Target="../customXml/item23.xml"/><Relationship Id="rId76" Type="http://schemas.openxmlformats.org/officeDocument/2006/relationships/customXml" Target="../customXml/item44.xml"/><Relationship Id="rId7" Type="http://schemas.openxmlformats.org/officeDocument/2006/relationships/worksheet" Target="worksheets/sheet7.xml"/><Relationship Id="rId71" Type="http://schemas.openxmlformats.org/officeDocument/2006/relationships/customXml" Target="../customXml/item39.xml"/></Relationships>
</file>

<file path=xl/drawings/drawing1.xml><?xml version="1.0" encoding="utf-8"?>
<xdr:wsDr xmlns:xdr="http://schemas.openxmlformats.org/drawingml/2006/spreadsheetDrawing" xmlns:a="http://schemas.openxmlformats.org/drawingml/2006/main">
  <xdr:twoCellAnchor>
    <xdr:from>
      <xdr:col>1</xdr:col>
      <xdr:colOff>9525</xdr:colOff>
      <xdr:row>38</xdr:row>
      <xdr:rowOff>9525</xdr:rowOff>
    </xdr:from>
    <xdr:to>
      <xdr:col>13</xdr:col>
      <xdr:colOff>66675</xdr:colOff>
      <xdr:row>46</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6750" y="6981825"/>
          <a:ext cx="662940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Districts may levy in the year of enrollment, using the calculator to estimate cost.  The calculated amount is expended from the tuition fund and the remainder of the cost from any other allowed district fund. If the actual cost exceeds the estimated cost, districts should recalculate the allowed levy amount using the calculator.  Districts may levy for the additional calculated amount in the second year.   If the actual cost is less than the estimated cost, districts should recalculate the allowed levy using the calculator.  The excess amount levied should be used to reduce the levy in the second year.  Districts will not be penalized if costs do not materialize (e.g., student leaves district mid-year).</a:t>
          </a:r>
        </a:p>
      </xdr:txBody>
    </xdr:sp>
    <xdr:clientData/>
  </xdr:twoCellAnchor>
  <xdr:twoCellAnchor>
    <xdr:from>
      <xdr:col>1</xdr:col>
      <xdr:colOff>9525</xdr:colOff>
      <xdr:row>47</xdr:row>
      <xdr:rowOff>0</xdr:rowOff>
    </xdr:from>
    <xdr:to>
      <xdr:col>13</xdr:col>
      <xdr:colOff>66675</xdr:colOff>
      <xdr:row>52</xdr:row>
      <xdr:rowOff>104775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19125" y="9067800"/>
          <a:ext cx="615315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 Districts may take an interfund loan to cover costs estimated using the calcuator.  The calculated amount is expended from the tuition fund and the remainder of the cost from any other allowed district fund.  At the beginning of the second year districts levy the actual cost from the first year and pay back the interfund loan.  Districts estimate the cost for year two and take a second interfund loan to cover the second year estimate.  Actual cost for the second year is levied at the beginning of the third year.</a:t>
          </a:r>
        </a:p>
      </xdr:txBody>
    </xdr:sp>
    <xdr:clientData/>
  </xdr:twoCellAnchor>
  <xdr:twoCellAnchor>
    <xdr:from>
      <xdr:col>0</xdr:col>
      <xdr:colOff>0</xdr:colOff>
      <xdr:row>0</xdr:row>
      <xdr:rowOff>0</xdr:rowOff>
    </xdr:from>
    <xdr:to>
      <xdr:col>15</xdr:col>
      <xdr:colOff>0</xdr:colOff>
      <xdr:row>2</xdr:row>
      <xdr:rowOff>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0"/>
          <a:ext cx="79248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t>IN-DISTRICT</a:t>
          </a:r>
          <a:r>
            <a:rPr lang="en-US" sz="1600" b="1" baseline="0"/>
            <a:t> SPECIAL EDUCATION PERMISSIVE TUITION LEVY CALCULATOR INSTRUCTIONS</a:t>
          </a:r>
          <a:endParaRPr lang="en-US" sz="1600" b="1"/>
        </a:p>
      </xdr:txBody>
    </xdr:sp>
    <xdr:clientData/>
  </xdr:twoCellAnchor>
  <xdr:twoCellAnchor>
    <xdr:from>
      <xdr:col>1</xdr:col>
      <xdr:colOff>0</xdr:colOff>
      <xdr:row>53</xdr:row>
      <xdr:rowOff>19050</xdr:rowOff>
    </xdr:from>
    <xdr:to>
      <xdr:col>13</xdr:col>
      <xdr:colOff>57150</xdr:colOff>
      <xdr:row>58</xdr:row>
      <xdr:rowOff>123825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9600" y="10315575"/>
          <a:ext cx="615315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 Districts continue to expend</a:t>
          </a:r>
          <a:r>
            <a:rPr lang="en-US" sz="1100" baseline="0"/>
            <a:t> cost for special education services in the current year out of current district funds.  At the beginning of the second year districts levy in the tuition fund for the actual cost from the first year and use that money to pay for allowable special education costs in the second year.  At the beginning of the third year districts levy for actual cost in the second year.  </a:t>
          </a:r>
          <a:endParaRPr lang="en-US" sz="1100"/>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085.307030555552" createdVersion="5" refreshedVersion="8" minRefreshableVersion="3" recordCount="0" supportSubquery="1" supportAdvancedDrill="1" xr:uid="{00000000-000A-0000-FFFF-FFFF06000000}">
  <cacheSource type="external" connectionId="12"/>
  <cacheFields count="4">
    <cacheField name="[tblMFDSA 1].[LE].[LE]" caption="LE" numFmtId="0" hierarchy="24" level="1">
      <sharedItems count="396">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DSA 1].[StateFY].[StateFY]" caption="StateFY" numFmtId="0" hierarchy="25" level="1">
      <sharedItems containsSemiMixedTypes="0" containsString="0" containsNumber="1" containsInteger="1" minValue="2024" maxValue="2024" count="1">
        <n v="2024"/>
      </sharedItems>
      <extLst>
        <ext xmlns:x15="http://schemas.microsoft.com/office/spreadsheetml/2010/11/main" uri="{4F2E5C28-24EA-4eb8-9CBF-B6C8F9C3D259}">
          <x15:cachedUniqueNames>
            <x15:cachedUniqueName index="0" name="[tblMFDSA 1].[StateFY].&amp;[2024]"/>
          </x15:cachedUniqueNames>
        </ext>
      </extLst>
    </cacheField>
    <cacheField name="[tblMFDSA 1].[BudgetUnit].[BudgetUnit]" caption="BudgetUnit" numFmtId="0" hierarchy="26" level="1">
      <sharedItems count="7">
        <s v="E1"/>
        <s v="E2"/>
        <s v="E3"/>
        <s v="E4"/>
        <s v="H1"/>
        <s v="H2"/>
        <s v="M1"/>
      </sharedItems>
    </cacheField>
    <cacheField name="[Measures].[Sum of BudgetedBasicEntitlementBudgetLimitation 2]" caption="Sum of BudgetedBasicEntitlementBudgetLimitation 2" numFmtId="0" hierarchy="37"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2" memberValueDatatype="130" unbalanced="0">
      <fieldsUsage count="2">
        <fieldUsage x="-1"/>
        <fieldUsage x="0"/>
      </fieldsUsage>
    </cacheHierarchy>
    <cacheHierarchy uniqueName="[tblMFDSA 1].[StateFY]" caption="StateFY" attribute="1" defaultMemberUniqueName="[tblMFDSA 1].[StateFY].[All]" allUniqueName="[tblMFDSA 1].[StateFY].[All]" dimensionUniqueName="[tblMFDSA 1]" displayFolder="" count="2" memberValueDatatype="20" unbalanced="0">
      <fieldsUsage count="2">
        <fieldUsage x="-1"/>
        <fieldUsage x="1"/>
      </fieldsUsage>
    </cacheHierarchy>
    <cacheHierarchy uniqueName="[tblMFDSA 1].[BudgetUnit]" caption="BudgetUnit" attribute="1" defaultMemberUniqueName="[tblMFDSA 1].[BudgetUnit].[All]" allUniqueName="[tblMFDSA 1].[BudgetUnit].[All]" dimensionUniqueName="[tblMFDSA 1]" displayFolder="" count="2" memberValueDatatype="130" unbalanced="0">
      <fieldsUsage count="2">
        <fieldUsage x="-1"/>
        <fieldUsage x="2"/>
      </fieldsUsage>
    </cacheHierarchy>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oneField="1" hidden="1">
      <fieldsUsage count="1">
        <fieldUsage x="3"/>
      </fieldsUsage>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085.574847222226" createdVersion="5" refreshedVersion="8" minRefreshableVersion="3" recordCount="0" supportSubquery="1" supportAdvancedDrill="1" xr:uid="{00000000-000A-0000-FFFF-FFFF09000000}">
  <cacheSource type="external" connectionId="12"/>
  <cacheFields count="3">
    <cacheField name="[tblASEnrollmentTitleIView].[FiscalYear].[FiscalYear]" caption="FiscalYear" numFmtId="0" hierarchy="1" level="1">
      <sharedItems containsSemiMixedTypes="0" containsString="0" containsNumber="1" containsInteger="1" minValue="2022" maxValue="2023" count="2">
        <n v="2022"/>
        <n v="2023"/>
      </sharedItems>
      <extLst>
        <ext xmlns:x15="http://schemas.microsoft.com/office/spreadsheetml/2010/11/main" uri="{4F2E5C28-24EA-4eb8-9CBF-B6C8F9C3D259}">
          <x15:cachedUniqueNames>
            <x15:cachedUniqueName index="0" name="[tblASEnrollmentTitleIView].[FiscalYear].&amp;[2022]"/>
            <x15:cachedUniqueName index="1" name="[tblASEnrollmentTitleIView].[FiscalYear].&amp;[2023]"/>
          </x15:cachedUniqueNames>
        </ext>
      </extLst>
    </cacheField>
    <cacheField name="[tblASEnrollmentTitleIView].[Le].[Le]" caption="Le" numFmtId="0" hierarchy="2" level="1">
      <sharedItems count="400">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1"/>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 v="9029"/>
        <s v="9034"/>
        <s v="9258"/>
      </sharedItems>
    </cacheField>
    <cacheField name="[Measures].[Sum of StudentCount 2]" caption="Sum of StudentCount 2" numFmtId="0" hierarchy="39"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2" memberValueDatatype="20" unbalanced="0">
      <fieldsUsage count="2">
        <fieldUsage x="-1"/>
        <fieldUsage x="0"/>
      </fieldsUsage>
    </cacheHierarchy>
    <cacheHierarchy uniqueName="[tblASEnrollmentTitleIView].[Le]" caption="Le" attribute="1" defaultMemberUniqueName="[tblASEnrollmentTitleIView].[Le].[All]" allUniqueName="[tblASEnrollmentTitleIView].[Le].[All]" dimensionUniqueName="[tblASEnrollmentTitleIView]" displayFolder="" count="2" memberValueDatatype="130" unbalanced="0">
      <fieldsUsage count="2">
        <fieldUsage x="-1"/>
        <fieldUsage x="1"/>
      </fieldsUsage>
    </cacheHierarchy>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oneField="1" hidden="1">
      <fieldsUsage count="1">
        <fieldUsage x="2"/>
      </fieldsUsage>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085.307031597222" createdVersion="5" refreshedVersion="8" minRefreshableVersion="3" recordCount="0" supportSubquery="1" supportAdvancedDrill="1" xr:uid="{00000000-000A-0000-FFFF-FFFF07000000}">
  <cacheSource type="external" connectionId="12"/>
  <cacheFields count="4">
    <cacheField name="[tblMFDSA 1].[LE].[LE]" caption="LE" numFmtId="0" hierarchy="24" level="1">
      <sharedItems count="400">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79"/>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1"/>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2"/>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8"/>
        <s v="1239"/>
        <s v="1240"/>
        <s v="1241"/>
      </sharedItems>
    </cacheField>
    <cacheField name="[tblMFDSA 1].[StateFY].[StateFY]" caption="StateFY" numFmtId="0" hierarchy="25" level="1">
      <sharedItems containsSemiMixedTypes="0" containsString="0" containsNumber="1" containsInteger="1" minValue="2023" maxValue="2023" count="1">
        <n v="2023"/>
      </sharedItems>
      <extLst>
        <ext xmlns:x15="http://schemas.microsoft.com/office/spreadsheetml/2010/11/main" uri="{4F2E5C28-24EA-4eb8-9CBF-B6C8F9C3D259}">
          <x15:cachedUniqueNames>
            <x15:cachedUniqueName index="0" name="[tblMFDSA 1].[StateFY].&amp;[2023]"/>
          </x15:cachedUniqueNames>
        </ext>
      </extLst>
    </cacheField>
    <cacheField name="[tblMFDSA 1].[BudgetUnit].[BudgetUnit]" caption="BudgetUnit" numFmtId="0" hierarchy="26" level="1">
      <sharedItems count="7">
        <s v="E1"/>
        <s v="E2"/>
        <s v="E3"/>
        <s v="E4"/>
        <s v="H1"/>
        <s v="H2"/>
        <s v="M1"/>
      </sharedItems>
    </cacheField>
    <cacheField name="[Measures].[Sum of BudgetedBasicEntitlementBudgetLimitation 2]" caption="Sum of BudgetedBasicEntitlementBudgetLimitation 2" numFmtId="0" hierarchy="37"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2" memberValueDatatype="130" unbalanced="0">
      <fieldsUsage count="2">
        <fieldUsage x="-1"/>
        <fieldUsage x="0"/>
      </fieldsUsage>
    </cacheHierarchy>
    <cacheHierarchy uniqueName="[tblMFDSA 1].[StateFY]" caption="StateFY" attribute="1" defaultMemberUniqueName="[tblMFDSA 1].[StateFY].[All]" allUniqueName="[tblMFDSA 1].[StateFY].[All]" dimensionUniqueName="[tblMFDSA 1]" displayFolder="" count="2" memberValueDatatype="20" unbalanced="0">
      <fieldsUsage count="2">
        <fieldUsage x="-1"/>
        <fieldUsage x="1"/>
      </fieldsUsage>
    </cacheHierarchy>
    <cacheHierarchy uniqueName="[tblMFDSA 1].[BudgetUnit]" caption="BudgetUnit" attribute="1" defaultMemberUniqueName="[tblMFDSA 1].[BudgetUnit].[All]" allUniqueName="[tblMFDSA 1].[BudgetUnit].[All]" dimensionUniqueName="[tblMFDSA 1]" displayFolder="" count="2" memberValueDatatype="130" unbalanced="0">
      <fieldsUsage count="2">
        <fieldUsage x="-1"/>
        <fieldUsage x="2"/>
      </fieldsUsage>
    </cacheHierarchy>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oneField="1" hidden="1">
      <fieldsUsage count="1">
        <fieldUsage x="3"/>
      </fieldsUsage>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085.307032638892" createdVersion="5" refreshedVersion="8" minRefreshableVersion="3" recordCount="0" supportSubquery="1" supportAdvancedDrill="1" xr:uid="{00000000-000A-0000-FFFF-FFFF08000000}">
  <cacheSource type="external" connectionId="12"/>
  <cacheFields count="2">
    <cacheField name="[tblCenDistrict 1].[Le].[Le]" caption="Le" numFmtId="0" hierarchy="8" level="1">
      <sharedItems count="396">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CenDistrict 1].[Name].[Name]" caption="Name" numFmtId="0" hierarchy="9" level="1">
      <sharedItems count="395">
        <s v="Grant Elem"/>
        <s v="Dillon Elem"/>
        <s v="Beaverhead County H S"/>
        <s v="Wise River Elem"/>
        <s v="Lima K-12 Schools"/>
        <s v="Wisdom Elem"/>
        <s v="Polaris Elem"/>
        <s v="Jackson Elem"/>
        <s v="Reichle Elem"/>
        <s v="Spring Creek Elem"/>
        <s v="Pryor Elem"/>
        <s v="Hardin Elem"/>
        <s v="Lodge Grass Elem"/>
        <s v="Wyola Elem"/>
        <s v="Chinook Elem"/>
        <s v="Chinook H S"/>
        <s v="Harlem Elem"/>
        <s v="Harlem H S"/>
        <s v="Cleveland Elem"/>
        <s v="Zurich Elem"/>
        <s v="Turner Elem"/>
        <s v="Turner H S"/>
        <s v="Bear Paw Elem"/>
        <s v="Townsend K-12 Schools"/>
        <s v="Red Lodge Elem"/>
        <s v="Red Lodge H S"/>
        <s v="Bridger K-12 Schools"/>
        <s v="Joliet Elem"/>
        <s v="Joliet H S"/>
        <s v="Roberts K-12 Schools"/>
        <s v="Fromberg K-12"/>
        <s v="Belfry K-12 Schools"/>
        <s v="Hawks Home Elem"/>
        <s v="Ekalaka Elem"/>
        <s v="Alzada Elem"/>
        <s v="Carter County H S"/>
        <s v="Great Falls Elem"/>
        <s v="Great Falls H S"/>
        <s v="Cascade Elem"/>
        <s v="Cascade H S"/>
        <s v="Centerville Elem"/>
        <s v="Centerville H S"/>
        <s v="Belt Elem"/>
        <s v="Belt H S"/>
        <s v="Simms H S"/>
        <s v="Vaughn Elem"/>
        <s v="Ulm Elem"/>
        <s v="Fort Benton Elem"/>
        <s v="Fort Benton H S"/>
        <s v="Big Sandy K-12"/>
        <s v="Highwood K-12"/>
        <s v="Geraldine K-12"/>
        <s v="Carter Elem"/>
        <s v="Knees Elem"/>
        <s v="Benton Lake Elem"/>
        <s v="Miles City Elem"/>
        <s v="Kircher Elem"/>
        <s v="Trail Creek Elem"/>
        <s v="Kinsey Elem"/>
        <s v="S Y Elem"/>
        <s v="Custer County H S"/>
        <s v="Scobey K-12 Schools"/>
        <s v="Glendive Elem"/>
        <s v="Dawson H S"/>
        <s v="Bloomfield Elem"/>
        <s v="Lindsay Elem"/>
        <s v="Richey Elem"/>
        <s v="Richey H S"/>
        <s v="Anaconda Elem"/>
        <s v="Anaconda H S"/>
        <s v="Baker K-12 Schools"/>
        <s v="Plevna K-12 Schools"/>
        <s v="Lewistown Elem"/>
        <s v="Fergus H S"/>
        <s v="Deerfield Elem"/>
        <s v="Grass Range Elem"/>
        <s v="Grass Range H S"/>
        <s v="King Colony Elem"/>
        <s v="Moore Elem"/>
        <s v="Moore H S"/>
        <s v="Roy K-12 Schools"/>
        <s v="Denton Elem"/>
        <s v="Denton H S"/>
        <s v="Spring Creek Colony Elem"/>
        <s v="Winifred K-12 Schools"/>
        <s v="Deer Park Elem"/>
        <s v="Fair-Mont-Egan Elem"/>
        <s v="Swan River Elem"/>
        <s v="Kalispell Elem"/>
        <s v="Flathead H S"/>
        <s v="Columbia Falls Elem"/>
        <s v="Columbia Falls H S"/>
        <s v="Creston Elem"/>
        <s v="Cayuse Prairie Elem"/>
        <s v="Helena Flats Elem"/>
        <s v="Kila Elem"/>
        <s v="Smith Valley Elem"/>
        <s v="Pleasant Valley Elem"/>
        <s v="Somers Elem"/>
        <s v="Bigfork Elem"/>
        <s v="Bigfork H S"/>
        <s v="Whitefish Elem"/>
        <s v="Whitefish H S"/>
        <s v="Evergreen Elem"/>
        <s v="Marion Elem"/>
        <s v="Olney-Bissell Elem"/>
        <s v="Manhattan School"/>
        <s v="Manhattan High School"/>
        <s v="Bozeman Elem"/>
        <s v="Bozeman H S"/>
        <s v="Willow Creek Elem"/>
        <s v="Willow Creek H S"/>
        <s v="Springhill Elem"/>
        <s v="Cottonwood Elem"/>
        <s v="Three Forks Elem"/>
        <s v="Three Forks H S"/>
        <s v="Pass Creek Elem"/>
        <s v="Monforton Elem"/>
        <s v="Gallatin Gateway Elem"/>
        <s v="Anderson Elem"/>
        <s v="LaMotte Elem"/>
        <s v="Belgrade Elem"/>
        <s v="Belgrade H S"/>
        <s v="Malmborg Elem"/>
        <s v="West Yellowstone K-12"/>
        <s v="Amsterdam Elem"/>
        <s v="Jordan Elem"/>
        <s v="Garfield County H S"/>
        <s v="Pine Grove Elem"/>
        <s v="Kester Elem"/>
        <s v="Cohagen Elem"/>
        <s v="Sand Springs Elem"/>
        <s v="Ross Elem"/>
        <s v="Browning Elem"/>
        <s v="Browning H S"/>
        <s v="Cut Bank Elem"/>
        <s v="Cut Bank H S"/>
        <s v="East Glacier Park Elem"/>
        <s v="Ryegate K-12 Schools"/>
        <s v="Lavina K-12 Schools"/>
        <s v="Philipsburg K-12 Schools"/>
        <s v="Hall Elem"/>
        <s v="Drummond Elem"/>
        <s v="Drummond H S"/>
        <s v="Davey Elem"/>
        <s v="Box Elder Elem"/>
        <s v="Box Elder H S"/>
        <s v="Havre Elem"/>
        <s v="Havre H S"/>
        <s v="Clancy Elem"/>
        <s v="Whitehall Elem"/>
        <s v="Whitehall H S"/>
        <s v="Basin Elem"/>
        <s v="Boulder Elem"/>
        <s v="Jefferson H S"/>
        <s v="Cardwell Elem"/>
        <s v="Montana City Elem"/>
        <s v="Stanford K-12 Schools"/>
        <s v="Hobson K-12 Schools"/>
        <s v="Geyser K-12 Schools"/>
        <s v="Arlee Elem"/>
        <s v="Arlee H S"/>
        <s v="Polson Elem"/>
        <s v="Polson H S"/>
        <s v="St Ignatius K-12 Schools"/>
        <s v="Valley View Elem"/>
        <s v="Swan Lake-Salmon Elem"/>
        <s v="Helena Elem"/>
        <s v="Helena H S"/>
        <s v="Trinity Elem"/>
        <s v="Wolf Creek Elem"/>
        <s v="Auchard Creek Elem"/>
        <s v="Augusta Elem"/>
        <s v="Augusta H S"/>
        <s v="Troy Elem"/>
        <s v="Troy H S"/>
        <s v="Libby K-12 Schools"/>
        <s v="Eureka Elem"/>
        <s v="Lincoln County H S"/>
        <s v="Fortine Elem"/>
        <s v="McCormick Elem"/>
        <s v="Yaak Elem"/>
        <s v="Trego Elem"/>
        <s v="Alder Elem"/>
        <s v="Sheridan Elem"/>
        <s v="Sheridan H S"/>
        <s v="Twin Bridges K-12 Schools"/>
        <s v="Harrison K-12 Schools"/>
        <s v="Ennis K-12 Schools"/>
        <s v="Circle Elem"/>
        <s v="Circle H S"/>
        <s v="Vida Elem"/>
        <s v="White Sulphur Spgs K-12"/>
        <s v="Alberton K-12 Schools"/>
        <s v="Superior K-12 Schools"/>
        <s v="St Regis K-12 Schools"/>
        <s v="Missoula Elem"/>
        <s v="Missoula H S"/>
        <s v="Hellgate Elem"/>
        <s v="Lolo Elem"/>
        <s v="Potomac Elem"/>
        <s v="Bonner Elem"/>
        <s v="Woodman Elem"/>
        <s v="DeSmet Elem"/>
        <s v="Target Range Elem"/>
        <s v="Sunset Elem"/>
        <s v="Clinton Elem"/>
        <s v="Swan Valley Elem"/>
        <s v="Seeley Lake Elem"/>
        <s v="Frenchtown K-12 Schools"/>
        <s v="Roundup Elem"/>
        <s v="Roundup High School"/>
        <s v="Melstone Elem"/>
        <s v="Melstone H S"/>
        <s v="Livingston Elem"/>
        <s v="Park H S"/>
        <s v="Gardiner Elem"/>
        <s v="Cooke City Elem"/>
        <s v="Pine Creek Elem"/>
        <s v="Winnett K-12 Schools"/>
        <s v="Dodson K-12"/>
        <s v="Saco H S"/>
        <s v="Malta K-12 Schools"/>
        <s v="Whitewater K-12 Schools"/>
        <s v="Dupuyer Elem"/>
        <s v="Conrad Elem"/>
        <s v="Conrad H S"/>
        <s v="Valier Elem"/>
        <s v="Valier H S"/>
        <s v="Miami Elem"/>
        <s v="Biddle Elem"/>
        <s v="Broadus Elem"/>
        <s v="Powder River Co Dist H S"/>
        <s v="South Stacey Elem"/>
        <s v="Deer Lodge Elem"/>
        <s v="Powell County H S"/>
        <s v="Ovando Elem"/>
        <s v="Helmville Elem"/>
        <s v="Garrison Elem"/>
        <s v="Elliston Elem"/>
        <s v="Avon Elem"/>
        <s v="Terry K-12 Schools"/>
        <s v="Corvallis K-12 Schools"/>
        <s v="Stevensville Elem"/>
        <s v="Stevensville H S"/>
        <s v="Hamilton K-12 Schools"/>
        <s v="Victor K-12 Schools"/>
        <s v="Darby K-12 Schools"/>
        <s v="Lone Rock Elem"/>
        <s v="Florence-Carlton K-12 Schls"/>
        <s v="Sidney Elem"/>
        <s v="Sidney H S"/>
        <s v="Savage Elem"/>
        <s v="Savage H S"/>
        <s v="Brorson Elem"/>
        <s v="Fairview Elem"/>
        <s v="Fairview H S"/>
        <s v="Rau Elem"/>
        <s v="Lambert Elem"/>
        <s v="Lambert H S"/>
        <s v="Frontier Elem"/>
        <s v="Poplar Elem"/>
        <s v="Poplar H S"/>
        <s v="Culbertson Elem"/>
        <s v="Culbertson H S"/>
        <s v="Wolf Point Elem"/>
        <s v="Wolf Point H S"/>
        <s v="Brockton Elem"/>
        <s v="Brockton H S"/>
        <s v="Bainville K-12 Schools"/>
        <s v="Froid Elem"/>
        <s v="Froid H S"/>
        <s v="Birney Elem"/>
        <s v="Forsyth Elem"/>
        <s v="Forsyth H S"/>
        <s v="Lame Deer Elem"/>
        <s v="Rosebud K-12"/>
        <s v="Colstrip Elem"/>
        <s v="Colstrip H S"/>
        <s v="Ashland Elem"/>
        <s v="Plains K-12"/>
        <s v="Thompson Falls Elem"/>
        <s v="Thompson Falls H S"/>
        <s v="Trout Creek Elem"/>
        <s v="Dixon Elem"/>
        <s v="Noxon Elem"/>
        <s v="Noxon H S"/>
        <s v="Hot Springs K-12"/>
        <s v="Westby K-12 Schools"/>
        <s v="Medicine Lake K-12 Schools"/>
        <s v="Plentywood K-12 Schools"/>
        <s v="Butte Elem"/>
        <s v="Ramsay Elem"/>
        <s v="Divide Elem"/>
        <s v="Melrose Elem"/>
        <s v="Park City Elem"/>
        <s v="Park City H S"/>
        <s v="Columbus Elem"/>
        <s v="Columbus H S"/>
        <s v="Reed Point Elem"/>
        <s v="Reed Point H S"/>
        <s v="Fishtail Elem"/>
        <s v="Nye Elem"/>
        <s v="Rapelje Elem"/>
        <s v="Rapelje H S"/>
        <s v="Absarokee Elem"/>
        <s v="Absarokee H S"/>
        <s v="Big Timber Elem"/>
        <s v="Melville Elem"/>
        <s v="Greycliff Elem"/>
        <s v="McLeod Elem"/>
        <s v="Sweet Grass County H S"/>
        <s v="Choteau Elem"/>
        <s v="Choteau H S"/>
        <s v="Bynum Elem"/>
        <s v="Fairfield Elem"/>
        <s v="Fairfield H S"/>
        <s v="Power Elem"/>
        <s v="Power H S"/>
        <s v="Golden Ridge Elem"/>
        <s v="Pendroy Elem"/>
        <s v="Greenfield Elem"/>
        <s v="Sunburst K-12 Schools"/>
        <s v="Shelby Elem"/>
        <s v="Shelby H S"/>
        <s v="Galata Elem"/>
        <s v="Hysham K-12 Schools"/>
        <s v="Glasgow K-12 Schools"/>
        <s v="Frazer Elem"/>
        <s v="Frazer H S"/>
        <s v="Hinsdale Elem"/>
        <s v="Hinsdale H S"/>
        <s v="Opheim K-12 Schools"/>
        <s v="Nashua K-12 Schools"/>
        <s v="Lustre Elem"/>
        <s v="Harlowton K-12"/>
        <s v="Judith Gap Elem"/>
        <s v="Judith Gap H S"/>
        <s v="Wibaux K-12 Schools"/>
        <s v="Billings Elem"/>
        <s v="Billings H S"/>
        <s v="Blue Creek Elem"/>
        <s v="Canyon Creek Elem"/>
        <s v="Laurel Elem"/>
        <s v="Laurel H S"/>
        <s v="Elder Grove Elem"/>
        <s v="Custer K-12 Schools"/>
        <s v="Morin Elem"/>
        <s v="Broadview Elem"/>
        <s v="Broadview H S"/>
        <s v="Elysian Elem"/>
        <s v="Huntley Project K-12 Schools"/>
        <s v="Shepherd Elem"/>
        <s v="Shepherd H S"/>
        <s v="Pioneer Elem"/>
        <s v="Independent Elem"/>
        <s v="West Valley Elem"/>
        <s v="Hardin H S"/>
        <s v="Lodge Grass H S"/>
        <s v="Gardiner H S"/>
        <s v="Deer Creek Elem"/>
        <s v="Yellowstone Academy Elem"/>
        <s v="Ronan Elem"/>
        <s v="Ronan H S"/>
        <s v="Saco Elem"/>
        <s v="Charlo Elem"/>
        <s v="Charlo H S"/>
        <s v="Rocky Boy Elem"/>
        <s v="Upper West Shore Elem"/>
        <s v="Butte H S"/>
        <s v="Hays-Lodge Pole K-12 Schls"/>
        <s v="Plenty Coups H S"/>
        <s v="Arrowhead Elem"/>
        <s v="North Harlem Colony Elem"/>
        <s v="Gildford Colony Elem"/>
        <s v="Ayers Elem"/>
        <s v="Lincoln K-12 Schools"/>
        <s v="Mountain View Elem"/>
        <s v="West Glacier Elem"/>
        <s v="Liberty Elem"/>
        <s v="Sun River Valley Elem"/>
        <s v="Heart Butte K-12 Schools"/>
        <s v="Shields Valley Elem"/>
        <s v="Shields Valley H S"/>
        <s v="Rocky Boy H S"/>
        <s v="Lame Deer H S"/>
        <s v="Luther Elem"/>
        <s v="North Star Elem"/>
        <s v="North Star HS"/>
        <s v="Dutton/Brady K-12 Schools"/>
        <s v="Chester-Joplin-Inverness El"/>
        <s v="Chester-Joplin-Inverness HS"/>
        <s v="Big Sky School K-12"/>
        <s v="East Helena K-12"/>
        <s v="Lockwood K-12"/>
      </sharedItems>
    </cacheField>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2" memberValueDatatype="130" unbalanced="0">
      <fieldsUsage count="2">
        <fieldUsage x="-1"/>
        <fieldUsage x="0"/>
      </fieldsUsage>
    </cacheHierarchy>
    <cacheHierarchy uniqueName="[tblCenDistrict 1].[Name]" caption="Name" attribute="1" defaultMemberUniqueName="[tblCenDistrict 1].[Name].[All]" allUniqueName="[tblCenDistrict 1].[Name].[All]" dimensionUniqueName="[tblCenDistrict 1]" displayFolder="" count="2" memberValueDatatype="130" unbalanced="0">
      <fieldsUsage count="2">
        <fieldUsage x="-1"/>
        <fieldUsage x="1"/>
      </fieldsUsage>
    </cacheHierarchy>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085.307033564815" createdVersion="5" refreshedVersion="8" minRefreshableVersion="3" recordCount="0" supportSubquery="1" supportAdvancedDrill="1" xr:uid="{00000000-000A-0000-FFFF-FFFF05000000}">
  <cacheSource type="external" connectionId="12"/>
  <cacheFields count="4">
    <cacheField name="[tblMFBudget 1].[LE].[LE]" caption="LE" numFmtId="0" hierarchy="19" level="1">
      <sharedItems count="396">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Budget 1].[StateFy].[StateFy]" caption="StateFy" numFmtId="0" hierarchy="20" level="1">
      <sharedItems containsSemiMixedTypes="0" containsString="0" containsNumber="1" containsInteger="1" minValue="2023" maxValue="2024" count="2">
        <n v="2023"/>
        <n v="2024"/>
      </sharedItems>
      <extLst>
        <ext xmlns:x15="http://schemas.microsoft.com/office/spreadsheetml/2010/11/main" uri="{4F2E5C28-24EA-4eb8-9CBF-B6C8F9C3D259}">
          <x15:cachedUniqueNames>
            <x15:cachedUniqueName index="0" name="[tblMFBudget 1].[StateFy].&amp;[2023]"/>
            <x15:cachedUniqueName index="1" name="[tblMFBudget 1].[StateFy].&amp;[2024]"/>
          </x15:cachedUniqueNames>
        </ext>
      </extLst>
    </cacheField>
    <cacheField name="[tblMFBudget 1].[BudgetRevenueCode].[BudgetRevenueCode]" caption="BudgetRevenueCode" numFmtId="0" hierarchy="22" level="1">
      <sharedItems containsSemiMixedTypes="0" containsNonDate="0" containsString="0"/>
    </cacheField>
    <cacheField name="[Measures].[Sum of Amount 2]" caption="Sum of Amount 2" numFmtId="0" hierarchy="34"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2" memberValueDatatype="130" unbalanced="0">
      <fieldsUsage count="2">
        <fieldUsage x="-1"/>
        <fieldUsage x="0"/>
      </fieldsUsage>
    </cacheHierarchy>
    <cacheHierarchy uniqueName="[tblMFBudget 1].[StateFy]" caption="StateFy" attribute="1" defaultMemberUniqueName="[tblMFBudget 1].[StateFy].[All]" allUniqueName="[tblMFBudget 1].[StateFy].[All]" dimensionUniqueName="[tblMFBudget 1]" displayFolder="" count="2" memberValueDatatype="20" unbalanced="0">
      <fieldsUsage count="2">
        <fieldUsage x="-1"/>
        <fieldUsage x="1"/>
      </fieldsUsage>
    </cacheHierarchy>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2" memberValueDatatype="130" unbalanced="0">
      <fieldsUsage count="2">
        <fieldUsage x="-1"/>
        <fieldUsage x="2"/>
      </fieldsUsage>
    </cacheHierarchy>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oneField="1" hidden="1">
      <fieldsUsage count="1">
        <fieldUsage x="3"/>
      </fieldsUsage>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085.307034490739" createdVersion="5" refreshedVersion="8" minRefreshableVersion="3" recordCount="0" supportSubquery="1" supportAdvancedDrill="1" xr:uid="{00000000-000A-0000-FFFF-FFFF04000000}">
  <cacheSource type="external" connectionId="12"/>
  <cacheFields count="4">
    <cacheField name="[tblMFBudget 1].[LE].[LE]" caption="LE" numFmtId="0" hierarchy="19" level="1">
      <sharedItems count="396">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Budget 1].[StateFy].[StateFy]" caption="StateFy" numFmtId="0" hierarchy="20" level="1">
      <sharedItems containsSemiMixedTypes="0" containsString="0" containsNumber="1" containsInteger="1" minValue="2018" maxValue="2019" count="2">
        <n v="2018"/>
        <n v="2019"/>
      </sharedItems>
      <extLst>
        <ext xmlns:x15="http://schemas.microsoft.com/office/spreadsheetml/2010/11/main" uri="{4F2E5C28-24EA-4eb8-9CBF-B6C8F9C3D259}">
          <x15:cachedUniqueNames>
            <x15:cachedUniqueName index="0" name="[tblMFBudget 1].[StateFy].&amp;[2018]"/>
            <x15:cachedUniqueName index="1" name="[tblMFBudget 1].[StateFy].&amp;[2019]"/>
          </x15:cachedUniqueNames>
        </ext>
      </extLst>
    </cacheField>
    <cacheField name="[tblMFBudget 1].[BudgetRevenueCode].[BudgetRevenueCode]" caption="BudgetRevenueCode" numFmtId="0" hierarchy="22" level="1">
      <sharedItems count="4">
        <s v="3111"/>
        <s v="3112"/>
        <s v="3113"/>
        <s v="3114"/>
      </sharedItems>
    </cacheField>
    <cacheField name="[Measures].[Sum of Amount 2]" caption="Sum of Amount 2" numFmtId="0" hierarchy="34"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2" memberValueDatatype="130" unbalanced="0">
      <fieldsUsage count="2">
        <fieldUsage x="-1"/>
        <fieldUsage x="0"/>
      </fieldsUsage>
    </cacheHierarchy>
    <cacheHierarchy uniqueName="[tblMFBudget 1].[StateFy]" caption="StateFy" attribute="1" defaultMemberUniqueName="[tblMFBudget 1].[StateFy].[All]" allUniqueName="[tblMFBudget 1].[StateFy].[All]" dimensionUniqueName="[tblMFBudget 1]" displayFolder="" count="2" memberValueDatatype="20" unbalanced="0">
      <fieldsUsage count="2">
        <fieldUsage x="-1"/>
        <fieldUsage x="1"/>
      </fieldsUsage>
    </cacheHierarchy>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2" memberValueDatatype="130" unbalanced="0">
      <fieldsUsage count="2">
        <fieldUsage x="-1"/>
        <fieldUsage x="2"/>
      </fieldsUsage>
    </cacheHierarchy>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oneField="1" hidden="1">
      <fieldsUsage count="1">
        <fieldUsage x="3"/>
      </fieldsUsage>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085.30703541667" createdVersion="5" refreshedVersion="8" minRefreshableVersion="3" recordCount="0" supportSubquery="1" supportAdvancedDrill="1" xr:uid="{00000000-000A-0000-FFFF-FFFF03000000}">
  <cacheSource type="external" connectionId="12"/>
  <cacheFields count="4">
    <cacheField name="[tblMFBudget 1].[LE].[LE]" caption="LE" numFmtId="0" hierarchy="19" level="1">
      <sharedItems count="396">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Budget 1].[StateFy].[StateFy]" caption="StateFy" numFmtId="0" hierarchy="20" level="1">
      <sharedItems containsSemiMixedTypes="0" containsString="0" containsNumber="1" containsInteger="1" minValue="2018" maxValue="2019" count="2">
        <n v="2018"/>
        <n v="2019"/>
      </sharedItems>
      <extLst>
        <ext xmlns:x15="http://schemas.microsoft.com/office/spreadsheetml/2010/11/main" uri="{4F2E5C28-24EA-4eb8-9CBF-B6C8F9C3D259}">
          <x15:cachedUniqueNames>
            <x15:cachedUniqueName index="0" name="[tblMFBudget 1].[StateFy].&amp;[2018]"/>
            <x15:cachedUniqueName index="1" name="[tblMFBudget 1].[StateFy].&amp;[2019]"/>
          </x15:cachedUniqueNames>
        </ext>
      </extLst>
    </cacheField>
    <cacheField name="[tblMFBudget 1].[BudgetRevenueCode].[BudgetRevenueCode]" caption="BudgetRevenueCode" numFmtId="0" hierarchy="22" level="1">
      <sharedItems count="4">
        <s v="3111"/>
        <s v="3112"/>
        <s v="3113"/>
        <s v="3114"/>
      </sharedItems>
    </cacheField>
    <cacheField name="[Measures].[Sum of Amount 2]" caption="Sum of Amount 2" numFmtId="0" hierarchy="34"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0" memberValueDatatype="130" unbalanced="0"/>
    <cacheHierarchy uniqueName="[tblMFANB 1].[StateFY]" caption="StateFY" attribute="1" defaultMemberUniqueName="[tblMFANB 1].[StateFY].[All]" allUniqueName="[tblMFANB 1].[StateFY].[All]" dimensionUniqueName="[tblMFANB 1]" displayFolder="" count="0" memberValueDatatype="20" unbalanced="0"/>
    <cacheHierarchy uniqueName="[tblMFANB 1].[BudgetUnit]" caption="BudgetUnit" attribute="1" defaultMemberUniqueName="[tblMFANB 1].[BudgetUnit].[All]" allUniqueName="[tblMFANB 1].[BudgetUnit].[All]" dimensionUniqueName="[tblMFANB 1]" displayFolder="" count="0" memberValueDatatype="130" unbalanced="0"/>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2" memberValueDatatype="130" unbalanced="0">
      <fieldsUsage count="2">
        <fieldUsage x="-1"/>
        <fieldUsage x="0"/>
      </fieldsUsage>
    </cacheHierarchy>
    <cacheHierarchy uniqueName="[tblMFBudget 1].[StateFy]" caption="StateFy" attribute="1" defaultMemberUniqueName="[tblMFBudget 1].[StateFy].[All]" allUniqueName="[tblMFBudget 1].[StateFy].[All]" dimensionUniqueName="[tblMFBudget 1]" displayFolder="" count="2" memberValueDatatype="20" unbalanced="0">
      <fieldsUsage count="2">
        <fieldUsage x="-1"/>
        <fieldUsage x="1"/>
      </fieldsUsage>
    </cacheHierarchy>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2" memberValueDatatype="130" unbalanced="0">
      <fieldsUsage count="2">
        <fieldUsage x="-1"/>
        <fieldUsage x="2"/>
      </fieldsUsage>
    </cacheHierarchy>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oneField="1" hidden="1">
      <fieldsUsage count="1">
        <fieldUsage x="3"/>
      </fieldsUsage>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085.307036342594" createdVersion="5" refreshedVersion="8" minRefreshableVersion="3" recordCount="0" supportSubquery="1" supportAdvancedDrill="1" xr:uid="{00000000-000A-0000-FFFF-FFFF00000000}">
  <cacheSource type="external" connectionId="12"/>
  <cacheFields count="4">
    <cacheField name="[tblMFANB 1].[LE].[LE]" caption="LE" numFmtId="0" hierarchy="14" level="1">
      <sharedItems count="396">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9"/>
        <s v="1240"/>
        <s v="1241"/>
      </sharedItems>
    </cacheField>
    <cacheField name="[tblMFANB 1].[StateFY].[StateFY]" caption="StateFY" numFmtId="0" hierarchy="15" level="1">
      <sharedItems containsSemiMixedTypes="0" containsString="0" containsNumber="1" containsInteger="1" minValue="2024" maxValue="2024" count="1">
        <n v="2024"/>
      </sharedItems>
      <extLst>
        <ext xmlns:x15="http://schemas.microsoft.com/office/spreadsheetml/2010/11/main" uri="{4F2E5C28-24EA-4eb8-9CBF-B6C8F9C3D259}">
          <x15:cachedUniqueNames>
            <x15:cachedUniqueName index="0" name="[tblMFANB 1].[StateFY].&amp;[2024]"/>
          </x15:cachedUniqueNames>
        </ext>
      </extLst>
    </cacheField>
    <cacheField name="[tblMFANB 1].[BudgetUnit].[BudgetUnit]" caption="BudgetUnit" numFmtId="0" hierarchy="16" level="1">
      <sharedItems count="7">
        <s v="E1"/>
        <s v="E2"/>
        <s v="E3"/>
        <s v="E4"/>
        <s v="H1"/>
        <s v="H2"/>
        <s v="M1"/>
      </sharedItems>
    </cacheField>
    <cacheField name="[Measures].[Sum of CurrentBudgetLimitationANB 2]" caption="Sum of CurrentBudgetLimitationANB 2" numFmtId="0" hierarchy="35"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2" memberValueDatatype="130" unbalanced="0">
      <fieldsUsage count="2">
        <fieldUsage x="-1"/>
        <fieldUsage x="0"/>
      </fieldsUsage>
    </cacheHierarchy>
    <cacheHierarchy uniqueName="[tblMFANB 1].[StateFY]" caption="StateFY" attribute="1" defaultMemberUniqueName="[tblMFANB 1].[StateFY].[All]" allUniqueName="[tblMFANB 1].[StateFY].[All]" dimensionUniqueName="[tblMFANB 1]" displayFolder="" count="2" memberValueDatatype="20" unbalanced="0">
      <fieldsUsage count="2">
        <fieldUsage x="-1"/>
        <fieldUsage x="1"/>
      </fieldsUsage>
    </cacheHierarchy>
    <cacheHierarchy uniqueName="[tblMFANB 1].[BudgetUnit]" caption="BudgetUnit" attribute="1" defaultMemberUniqueName="[tblMFANB 1].[BudgetUnit].[All]" allUniqueName="[tblMFANB 1].[BudgetUnit].[All]" dimensionUniqueName="[tblMFANB 1]" displayFolder="" count="2" memberValueDatatype="130" unbalanced="0">
      <fieldsUsage count="2">
        <fieldUsage x="-1"/>
        <fieldUsage x="2"/>
      </fieldsUsage>
    </cacheHierarchy>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oneField="1" hidden="1">
      <fieldsUsage count="1">
        <fieldUsage x="3"/>
      </fieldsUsage>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085.307037268518" createdVersion="5" refreshedVersion="8" minRefreshableVersion="3" recordCount="0" supportSubquery="1" supportAdvancedDrill="1" xr:uid="{00000000-000A-0000-FFFF-FFFF02000000}">
  <cacheSource type="external" connectionId="12"/>
  <cacheFields count="4">
    <cacheField name="[tblMFANB 1].[LE].[LE]" caption="LE" numFmtId="0" hierarchy="14" level="1">
      <sharedItems count="400">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79"/>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1"/>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2"/>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8"/>
        <s v="1239"/>
        <s v="1240"/>
        <s v="1241"/>
      </sharedItems>
    </cacheField>
    <cacheField name="[tblMFANB 1].[StateFY].[StateFY]" caption="StateFY" numFmtId="0" hierarchy="15" level="1">
      <sharedItems containsSemiMixedTypes="0" containsString="0" containsNumber="1" containsInteger="1" minValue="2023" maxValue="2024" count="2">
        <n v="2023"/>
        <n v="2024"/>
      </sharedItems>
      <extLst>
        <ext xmlns:x15="http://schemas.microsoft.com/office/spreadsheetml/2010/11/main" uri="{4F2E5C28-24EA-4eb8-9CBF-B6C8F9C3D259}">
          <x15:cachedUniqueNames>
            <x15:cachedUniqueName index="0" name="[tblMFANB 1].[StateFY].&amp;[2023]"/>
            <x15:cachedUniqueName index="1" name="[tblMFANB 1].[StateFY].&amp;[2024]"/>
          </x15:cachedUniqueNames>
        </ext>
      </extLst>
    </cacheField>
    <cacheField name="[tblMFANB 1].[BudgetUnit].[BudgetUnit]" caption="BudgetUnit" numFmtId="0" hierarchy="16" level="1">
      <sharedItems count="7">
        <s v="E1"/>
        <s v="E2"/>
        <s v="E3"/>
        <s v="E4"/>
        <s v="H1"/>
        <s v="H2"/>
        <s v="M1"/>
      </sharedItems>
    </cacheField>
    <cacheField name="[Measures].[Sum of CurrentANB 2]" caption="Sum of CurrentANB 2" numFmtId="0" hierarchy="36"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2" memberValueDatatype="130" unbalanced="0">
      <fieldsUsage count="2">
        <fieldUsage x="-1"/>
        <fieldUsage x="0"/>
      </fieldsUsage>
    </cacheHierarchy>
    <cacheHierarchy uniqueName="[tblMFANB 1].[StateFY]" caption="StateFY" attribute="1" defaultMemberUniqueName="[tblMFANB 1].[StateFY].[All]" allUniqueName="[tblMFANB 1].[StateFY].[All]" dimensionUniqueName="[tblMFANB 1]" displayFolder="" count="2" memberValueDatatype="20" unbalanced="0">
      <fieldsUsage count="2">
        <fieldUsage x="-1"/>
        <fieldUsage x="1"/>
      </fieldsUsage>
    </cacheHierarchy>
    <cacheHierarchy uniqueName="[tblMFANB 1].[BudgetUnit]" caption="BudgetUnit" attribute="1" defaultMemberUniqueName="[tblMFANB 1].[BudgetUnit].[All]" allUniqueName="[tblMFANB 1].[BudgetUnit].[All]" dimensionUniqueName="[tblMFANB 1]" displayFolder="" count="2" memberValueDatatype="130" unbalanced="0">
      <fieldsUsage count="2">
        <fieldUsage x="-1"/>
        <fieldUsage x="2"/>
      </fieldsUsage>
    </cacheHierarchy>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hidden="1">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oneField="1" hidden="1">
      <fieldsUsage count="1">
        <fieldUsage x="3"/>
      </fieldsUsage>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085.307038310188" createdVersion="5" refreshedVersion="8" minRefreshableVersion="3" recordCount="0" supportSubquery="1" supportAdvancedDrill="1" xr:uid="{00000000-000A-0000-FFFF-FFFF01000000}">
  <cacheSource type="external" connectionId="12"/>
  <cacheFields count="4">
    <cacheField name="[tblMFANB 1].[LE].[LE]" caption="LE" numFmtId="0" hierarchy="14" level="1">
      <sharedItems count="400">
        <s v="0003"/>
        <s v="0005"/>
        <s v="0006"/>
        <s v="0007"/>
        <s v="0009"/>
        <s v="0010"/>
        <s v="0012"/>
        <s v="0014"/>
        <s v="0015"/>
        <s v="0020"/>
        <s v="0021"/>
        <s v="0023"/>
        <s v="0025"/>
        <s v="0026"/>
        <s v="0028"/>
        <s v="0029"/>
        <s v="0030"/>
        <s v="0031"/>
        <s v="0032"/>
        <s v="0034"/>
        <s v="0044"/>
        <s v="0045"/>
        <s v="0048"/>
        <s v="0055"/>
        <s v="0056"/>
        <s v="0057"/>
        <s v="0059"/>
        <s v="0060"/>
        <s v="0061"/>
        <s v="0069"/>
        <s v="0072"/>
        <s v="0076"/>
        <s v="0078"/>
        <s v="0087"/>
        <s v="0096"/>
        <s v="0097"/>
        <s v="0098"/>
        <s v="0099"/>
        <s v="0101"/>
        <s v="0102"/>
        <s v="0104"/>
        <s v="0105"/>
        <s v="0112"/>
        <s v="0113"/>
        <s v="0118"/>
        <s v="0127"/>
        <s v="0131"/>
        <s v="0133"/>
        <s v="0134"/>
        <s v="0138"/>
        <s v="0146"/>
        <s v="0154"/>
        <s v="0159"/>
        <s v="0161"/>
        <s v="0171"/>
        <s v="0172"/>
        <s v="0173"/>
        <s v="0177"/>
        <s v="0179"/>
        <s v="0187"/>
        <s v="0189"/>
        <s v="0192"/>
        <s v="0194"/>
        <s v="0206"/>
        <s v="0207"/>
        <s v="0215"/>
        <s v="0216"/>
        <s v="0227"/>
        <s v="0228"/>
        <s v="0236"/>
        <s v="0237"/>
        <s v="0244"/>
        <s v="0256"/>
        <s v="0258"/>
        <s v="0259"/>
        <s v="0264"/>
        <s v="0268"/>
        <s v="0269"/>
        <s v="0272"/>
        <s v="0273"/>
        <s v="0274"/>
        <s v="0280"/>
        <s v="0281"/>
        <s v="0282"/>
        <s v="0288"/>
        <s v="0291"/>
        <s v="0307"/>
        <s v="0308"/>
        <s v="0309"/>
        <s v="0310"/>
        <s v="0311"/>
        <s v="0312"/>
        <s v="0313"/>
        <s v="0316"/>
        <s v="0317"/>
        <s v="0320"/>
        <s v="0323"/>
        <s v="0324"/>
        <s v="0325"/>
        <s v="0327"/>
        <s v="0330"/>
        <s v="0331"/>
        <s v="0334"/>
        <s v="0335"/>
        <s v="0339"/>
        <s v="0341"/>
        <s v="0342"/>
        <s v="0347"/>
        <s v="0348"/>
        <s v="0350"/>
        <s v="0351"/>
        <s v="0354"/>
        <s v="0355"/>
        <s v="0357"/>
        <s v="0359"/>
        <s v="0360"/>
        <s v="0361"/>
        <s v="0362"/>
        <s v="0363"/>
        <s v="0364"/>
        <s v="0366"/>
        <s v="0367"/>
        <s v="0368"/>
        <s v="0369"/>
        <s v="0370"/>
        <s v="0374"/>
        <s v="0376"/>
        <s v="0377"/>
        <s v="0378"/>
        <s v="0385"/>
        <s v="0386"/>
        <s v="0387"/>
        <s v="0392"/>
        <s v="0394"/>
        <s v="0400"/>
        <s v="0401"/>
        <s v="0402"/>
        <s v="0403"/>
        <s v="0404"/>
        <s v="0407"/>
        <s v="0411"/>
        <s v="0416"/>
        <s v="0418"/>
        <s v="0419"/>
        <s v="0420"/>
        <s v="0424"/>
        <s v="0425"/>
        <s v="0426"/>
        <s v="0427"/>
        <s v="0428"/>
        <s v="0445"/>
        <s v="0452"/>
        <s v="0453"/>
        <s v="0454"/>
        <s v="0455"/>
        <s v="0456"/>
        <s v="0457"/>
        <s v="0458"/>
        <s v="0460"/>
        <s v="0464"/>
        <s v="0469"/>
        <s v="0473"/>
        <s v="0474"/>
        <s v="0475"/>
        <s v="0477"/>
        <s v="0478"/>
        <s v="0481"/>
        <s v="0483"/>
        <s v="0486"/>
        <s v="0487"/>
        <s v="0488"/>
        <s v="0491"/>
        <s v="0495"/>
        <s v="0498"/>
        <s v="0502"/>
        <s v="0503"/>
        <s v="0519"/>
        <s v="0520"/>
        <s v="0522"/>
        <s v="0527"/>
        <s v="0528"/>
        <s v="0529"/>
        <s v="0530"/>
        <s v="0533"/>
        <s v="0534"/>
        <s v="0536"/>
        <s v="0537"/>
        <s v="0538"/>
        <s v="0540"/>
        <s v="0543"/>
        <s v="0546"/>
        <s v="0547"/>
        <s v="0548"/>
        <s v="0566"/>
        <s v="0570"/>
        <s v="0577"/>
        <s v="0579"/>
        <s v="0582"/>
        <s v="0583"/>
        <s v="0584"/>
        <s v="0586"/>
        <s v="0588"/>
        <s v="0589"/>
        <s v="0590"/>
        <s v="0591"/>
        <s v="0592"/>
        <s v="0593"/>
        <s v="0594"/>
        <s v="0595"/>
        <s v="0596"/>
        <s v="0597"/>
        <s v="0599"/>
        <s v="0605"/>
        <s v="0606"/>
        <s v="0607"/>
        <s v="0608"/>
        <s v="0612"/>
        <s v="0613"/>
        <s v="0614"/>
        <s v="0617"/>
        <s v="0620"/>
        <s v="0642"/>
        <s v="0648"/>
        <s v="0657"/>
        <s v="0659"/>
        <s v="0663"/>
        <s v="0671"/>
        <s v="0674"/>
        <s v="0675"/>
        <s v="0679"/>
        <s v="0680"/>
        <s v="0684"/>
        <s v="0692"/>
        <s v="0705"/>
        <s v="0706"/>
        <s v="0709"/>
        <s v="0712"/>
        <s v="0713"/>
        <s v="0715"/>
        <s v="0717"/>
        <s v="0718"/>
        <s v="0719"/>
        <s v="0720"/>
        <s v="0721"/>
        <s v="0726"/>
        <s v="0731"/>
        <s v="0732"/>
        <s v="0733"/>
        <s v="0735"/>
        <s v="0738"/>
        <s v="0740"/>
        <s v="0741"/>
        <s v="0743"/>
        <s v="0745"/>
        <s v="0746"/>
        <s v="0747"/>
        <s v="0748"/>
        <s v="0749"/>
        <s v="0750"/>
        <s v="0751"/>
        <s v="0754"/>
        <s v="0768"/>
        <s v="0769"/>
        <s v="0774"/>
        <s v="0775"/>
        <s v="0776"/>
        <s v="0777"/>
        <s v="0778"/>
        <s v="0780"/>
        <s v="0781"/>
        <s v="0782"/>
        <s v="0783"/>
        <s v="0785"/>
        <s v="0786"/>
        <s v="0787"/>
        <s v="0789"/>
        <s v="0790"/>
        <s v="0791"/>
        <s v="0792"/>
        <s v="0795"/>
        <s v="0796"/>
        <s v="0797"/>
        <s v="0800"/>
        <s v="0803"/>
        <s v="0804"/>
        <s v="0805"/>
        <s v="0807"/>
        <s v="0809"/>
        <s v="0811"/>
        <s v="0812"/>
        <s v="0815"/>
        <s v="0819"/>
        <s v="0822"/>
        <s v="0828"/>
        <s v="0840"/>
        <s v="0842"/>
        <s v="0843"/>
        <s v="0844"/>
        <s v="0846"/>
        <s v="0847"/>
        <s v="0848"/>
        <s v="0849"/>
        <s v="0850"/>
        <s v="0851"/>
        <s v="0852"/>
        <s v="0853"/>
        <s v="0857"/>
        <s v="0858"/>
        <s v="0859"/>
        <s v="0861"/>
        <s v="0862"/>
        <s v="0865"/>
        <s v="0868"/>
        <s v="0872"/>
        <s v="0875"/>
        <s v="0882"/>
        <s v="0883"/>
        <s v="0884"/>
        <s v="0889"/>
        <s v="0890"/>
        <s v="0891"/>
        <s v="0894"/>
        <s v="0895"/>
        <s v="0896"/>
        <s v="0898"/>
        <s v="0900"/>
        <s v="0903"/>
        <s v="0910"/>
        <s v="0911"/>
        <s v="0915"/>
        <s v="0923"/>
        <s v="0926"/>
        <s v="0927"/>
        <s v="0928"/>
        <s v="0932"/>
        <s v="0933"/>
        <s v="0935"/>
        <s v="0937"/>
        <s v="0941"/>
        <s v="0946"/>
        <s v="0948"/>
        <s v="0949"/>
        <s v="0964"/>
        <s v="0965"/>
        <s v="0966"/>
        <s v="0968"/>
        <s v="0969"/>
        <s v="0970"/>
        <s v="0971"/>
        <s v="0972"/>
        <s v="0975"/>
        <s v="0976"/>
        <s v="0978"/>
        <s v="0979"/>
        <s v="0981"/>
        <s v="0983"/>
        <s v="0985"/>
        <s v="0986"/>
        <s v="0987"/>
        <s v="0989"/>
        <s v="1184"/>
        <s v="1189"/>
        <s v="1190"/>
        <s v="1191"/>
        <s v="1193"/>
        <s v="1196"/>
        <s v="1199"/>
        <s v="1200"/>
        <s v="1203"/>
        <s v="1205"/>
        <s v="1206"/>
        <s v="1207"/>
        <s v="1211"/>
        <s v="1212"/>
        <s v="1213"/>
        <s v="1214"/>
        <s v="1215"/>
        <s v="1216"/>
        <s v="1217"/>
        <s v="1218"/>
        <s v="1221"/>
        <s v="1222"/>
        <s v="1223"/>
        <s v="1224"/>
        <s v="1225"/>
        <s v="1226"/>
        <s v="1227"/>
        <s v="1228"/>
        <s v="1229"/>
        <s v="1230"/>
        <s v="1231"/>
        <s v="1233"/>
        <s v="1234"/>
        <s v="1235"/>
        <s v="1236"/>
        <s v="1237"/>
        <s v="1238"/>
        <s v="1239"/>
        <s v="1240"/>
        <s v="1241"/>
      </sharedItems>
    </cacheField>
    <cacheField name="[tblMFANB 1].[StateFY].[StateFY]" caption="StateFY" numFmtId="0" hierarchy="15" level="1">
      <sharedItems containsSemiMixedTypes="0" containsString="0" containsNumber="1" containsInteger="1" minValue="2023" maxValue="2023" count="1">
        <n v="2023"/>
      </sharedItems>
      <extLst>
        <ext xmlns:x15="http://schemas.microsoft.com/office/spreadsheetml/2010/11/main" uri="{4F2E5C28-24EA-4eb8-9CBF-B6C8F9C3D259}">
          <x15:cachedUniqueNames>
            <x15:cachedUniqueName index="0" name="[tblMFANB 1].[StateFY].&amp;[2023]"/>
          </x15:cachedUniqueNames>
        </ext>
      </extLst>
    </cacheField>
    <cacheField name="[tblMFANB 1].[BudgetUnit].[BudgetUnit]" caption="BudgetUnit" numFmtId="0" hierarchy="16" level="1">
      <sharedItems count="7">
        <s v="E1"/>
        <s v="E2"/>
        <s v="E3"/>
        <s v="E4"/>
        <s v="H1"/>
        <s v="H2"/>
        <s v="M1"/>
      </sharedItems>
    </cacheField>
    <cacheField name="[Measures].[Sum of CurrentBudgetLimitationANB 2]" caption="Sum of CurrentBudgetLimitationANB 2" numFmtId="0" hierarchy="35" level="32767"/>
  </cacheFields>
  <cacheHierarchies count="40">
    <cacheHierarchy uniqueName="[tblASEnrollmentTitleIView].[Collection]" caption="Collection" attribute="1" defaultMemberUniqueName="[tblASEnrollmentTitleIView].[Collection].[All]" allUniqueName="[tblASEnrollmentTitleIView].[Collection].[All]" dimensionUniqueName="[tblASEnrollmentTitleIView]" displayFolder="" count="0" memberValueDatatype="130" unbalanced="0"/>
    <cacheHierarchy uniqueName="[tblASEnrollmentTitleIView].[FiscalYear]" caption="FiscalYear" attribute="1" defaultMemberUniqueName="[tblASEnrollmentTitleIView].[FiscalYear].[All]" allUniqueName="[tblASEnrollmentTitleIView].[FiscalYear].[All]" dimensionUniqueName="[tblASEnrollmentTitleIView]" displayFolder="" count="0" memberValueDatatype="20" unbalanced="0"/>
    <cacheHierarchy uniqueName="[tblASEnrollmentTitleIView].[Le]" caption="Le" attribute="1" defaultMemberUniqueName="[tblASEnrollmentTitleIView].[Le].[All]" allUniqueName="[tblASEnrollmentTitleIView].[Le].[All]" dimensionUniqueName="[tblASEnrollmentTitleIView]" displayFolder="" count="0" memberValueDatatype="130" unbalanced="0"/>
    <cacheHierarchy uniqueName="[tblASEnrollmentTitleIView].[LeName]" caption="LeName" attribute="1" defaultMemberUniqueName="[tblASEnrollmentTitleIView].[LeName].[All]" allUniqueName="[tblASEnrollmentTitleIView].[LeName].[All]" dimensionUniqueName="[tblASEnrollmentTitleIView]" displayFolder="" count="0" memberValueDatatype="130" unbalanced="0"/>
    <cacheHierarchy uniqueName="[tblASEnrollmentTitleIView].[sector]" caption="sector" attribute="1" defaultMemberUniqueName="[tblASEnrollmentTitleIView].[sector].[All]" allUniqueName="[tblASEnrollmentTitleIView].[sector].[All]" dimensionUniqueName="[tblASEnrollmentTitleIView]" displayFolder="" count="0" memberValueDatatype="130" unbalanced="0"/>
    <cacheHierarchy uniqueName="[tblASEnrollmentTitleIView].[grade]" caption="grade" attribute="1" defaultMemberUniqueName="[tblASEnrollmentTitleIView].[grade].[All]" allUniqueName="[tblASEnrollmentTitleIView].[grade].[All]" dimensionUniqueName="[tblASEnrollmentTitleIView]" displayFolder="" count="0" memberValueDatatype="130" unbalanced="0"/>
    <cacheHierarchy uniqueName="[tblASEnrollmentTitleIView].[LEPStatus]" caption="LEPStatus" attribute="1" defaultMemberUniqueName="[tblASEnrollmentTitleIView].[LEPStatus].[All]" allUniqueName="[tblASEnrollmentTitleIView].[LEPStatus].[All]" dimensionUniqueName="[tblASEnrollmentTitleIView]" displayFolder="" count="0" memberValueDatatype="130" unbalanced="0"/>
    <cacheHierarchy uniqueName="[tblASEnrollmentTitleIView].[StudentCount]" caption="StudentCount" attribute="1" defaultMemberUniqueName="[tblASEnrollmentTitleIView].[StudentCount].[All]" allUniqueName="[tblASEnrollmentTitleIView].[StudentCount].[All]" dimensionUniqueName="[tblASEnrollmentTitleIView]" displayFolder="" count="0" memberValueDatatype="20" unbalanced="0"/>
    <cacheHierarchy uniqueName="[tblCenDistrict 1].[Le]" caption="Le" attribute="1" defaultMemberUniqueName="[tblCenDistrict 1].[Le].[All]" allUniqueName="[tblCenDistrict 1].[Le].[All]" dimensionUniqueName="[tblCenDistrict 1]" displayFolder="" count="0" memberValueDatatype="130" unbalanced="0"/>
    <cacheHierarchy uniqueName="[tblCenDistrict 1].[Name]" caption="Name" attribute="1" defaultMemberUniqueName="[tblCenDistrict 1].[Name].[All]" allUniqueName="[tblCenDistrict 1].[Name].[All]" dimensionUniqueName="[tblCenDistrict 1]" displayFolder="" count="0" memberValueDatatype="130" unbalanced="0"/>
    <cacheHierarchy uniqueName="[tblCenDistrict 1].[OrgType]" caption="OrgType" attribute="1" defaultMemberUniqueName="[tblCenDistrict 1].[OrgType].[All]" allUniqueName="[tblCenDistrict 1].[OrgType].[All]" dimensionUniqueName="[tblCenDistrict 1]" displayFolder="" count="0" memberValueDatatype="130" unbalanced="0"/>
    <cacheHierarchy uniqueName="[tblCenDistrict 1].[Sector]" caption="Sector" attribute="1" defaultMemberUniqueName="[tblCenDistrict 1].[Sector].[All]" allUniqueName="[tblCenDistrict 1].[Sector].[All]" dimensionUniqueName="[tblCenDistrict 1]" displayFolder="" count="0" memberValueDatatype="130" unbalanced="0"/>
    <cacheHierarchy uniqueName="[tblCenDistrict 1].[OpStatus]" caption="OpStatus" attribute="1" defaultMemberUniqueName="[tblCenDistrict 1].[OpStatus].[All]" allUniqueName="[tblCenDistrict 1].[OpStatus].[All]" dimensionUniqueName="[tblCenDistrict 1]" displayFolder="" count="0" memberValueDatatype="130" unbalanced="0"/>
    <cacheHierarchy uniqueName="[tblCenDistrict 1].[ExpireDate]" caption="ExpireDate" attribute="1" time="1" defaultMemberUniqueName="[tblCenDistrict 1].[ExpireDate].[All]" allUniqueName="[tblCenDistrict 1].[ExpireDate].[All]" dimensionUniqueName="[tblCenDistrict 1]" displayFolder="" count="0" memberValueDatatype="7" unbalanced="0"/>
    <cacheHierarchy uniqueName="[tblMFANB 1].[LE]" caption="LE" attribute="1" defaultMemberUniqueName="[tblMFANB 1].[LE].[All]" allUniqueName="[tblMFANB 1].[LE].[All]" dimensionUniqueName="[tblMFANB 1]" displayFolder="" count="2" memberValueDatatype="130" unbalanced="0">
      <fieldsUsage count="2">
        <fieldUsage x="-1"/>
        <fieldUsage x="0"/>
      </fieldsUsage>
    </cacheHierarchy>
    <cacheHierarchy uniqueName="[tblMFANB 1].[StateFY]" caption="StateFY" attribute="1" defaultMemberUniqueName="[tblMFANB 1].[StateFY].[All]" allUniqueName="[tblMFANB 1].[StateFY].[All]" dimensionUniqueName="[tblMFANB 1]" displayFolder="" count="2" memberValueDatatype="20" unbalanced="0">
      <fieldsUsage count="2">
        <fieldUsage x="-1"/>
        <fieldUsage x="1"/>
      </fieldsUsage>
    </cacheHierarchy>
    <cacheHierarchy uniqueName="[tblMFANB 1].[BudgetUnit]" caption="BudgetUnit" attribute="1" defaultMemberUniqueName="[tblMFANB 1].[BudgetUnit].[All]" allUniqueName="[tblMFANB 1].[BudgetUnit].[All]" dimensionUniqueName="[tblMFANB 1]" displayFolder="" count="2" memberValueDatatype="130" unbalanced="0">
      <fieldsUsage count="2">
        <fieldUsage x="-1"/>
        <fieldUsage x="2"/>
      </fieldsUsage>
    </cacheHierarchy>
    <cacheHierarchy uniqueName="[tblMFANB 1].[CurrentANB]" caption="CurrentANB" attribute="1" defaultMemberUniqueName="[tblMFANB 1].[CurrentANB].[All]" allUniqueName="[tblMFANB 1].[CurrentANB].[All]" dimensionUniqueName="[tblMFANB 1]" displayFolder="" count="0" memberValueDatatype="20" unbalanced="0"/>
    <cacheHierarchy uniqueName="[tblMFANB 1].[CurrentBudgetLimitationANB]" caption="CurrentBudgetLimitationANB" attribute="1" defaultMemberUniqueName="[tblMFANB 1].[CurrentBudgetLimitationANB].[All]" allUniqueName="[tblMFANB 1].[CurrentBudgetLimitationANB].[All]" dimensionUniqueName="[tblMFANB 1]" displayFolder="" count="0" memberValueDatatype="20" unbalanced="0"/>
    <cacheHierarchy uniqueName="[tblMFBudget 1].[LE]" caption="LE" attribute="1" defaultMemberUniqueName="[tblMFBudget 1].[LE].[All]" allUniqueName="[tblMFBudget 1].[LE].[All]" dimensionUniqueName="[tblMFBudget 1]" displayFolder="" count="0" memberValueDatatype="130" unbalanced="0"/>
    <cacheHierarchy uniqueName="[tblMFBudget 1].[StateFy]" caption="StateFy" attribute="1" defaultMemberUniqueName="[tblMFBudget 1].[StateFy].[All]" allUniqueName="[tblMFBudget 1].[StateFy].[All]" dimensionUniqueName="[tblMFBudget 1]" displayFolder="" count="0" memberValueDatatype="20" unbalanced="0"/>
    <cacheHierarchy uniqueName="[tblMFBudget 1].[FundCode]" caption="FundCode" attribute="1" defaultMemberUniqueName="[tblMFBudget 1].[FundCode].[All]" allUniqueName="[tblMFBudget 1].[FundCode].[All]" dimensionUniqueName="[tblMFBudget 1]" displayFolder="" count="0" memberValueDatatype="130" unbalanced="0"/>
    <cacheHierarchy uniqueName="[tblMFBudget 1].[BudgetRevenueCode]" caption="BudgetRevenueCode" attribute="1" defaultMemberUniqueName="[tblMFBudget 1].[BudgetRevenueCode].[All]" allUniqueName="[tblMFBudget 1].[BudgetRevenueCode].[All]" dimensionUniqueName="[tblMFBudget 1]" displayFolder="" count="0" memberValueDatatype="130" unbalanced="0"/>
    <cacheHierarchy uniqueName="[tblMFBudget 1].[Amount]" caption="Amount" attribute="1" defaultMemberUniqueName="[tblMFBudget 1].[Amount].[All]" allUniqueName="[tblMFBudget 1].[Amount].[All]" dimensionUniqueName="[tblMFBudget 1]" displayFolder="" count="0" memberValueDatatype="5" unbalanced="0"/>
    <cacheHierarchy uniqueName="[tblMFDSA 1].[LE]" caption="LE" attribute="1" defaultMemberUniqueName="[tblMFDSA 1].[LE].[All]" allUniqueName="[tblMFDSA 1].[LE].[All]" dimensionUniqueName="[tblMFDSA 1]" displayFolder="" count="0" memberValueDatatype="130" unbalanced="0"/>
    <cacheHierarchy uniqueName="[tblMFDSA 1].[StateFY]" caption="StateFY" attribute="1" defaultMemberUniqueName="[tblMFDSA 1].[StateFY].[All]" allUniqueName="[tblMFDSA 1].[StateFY].[All]" dimensionUniqueName="[tblMFDSA 1]" displayFolder="" count="0" memberValueDatatype="20" unbalanced="0"/>
    <cacheHierarchy uniqueName="[tblMFDSA 1].[BudgetUnit]" caption="BudgetUnit" attribute="1" defaultMemberUniqueName="[tblMFDSA 1].[BudgetUnit].[All]" allUniqueName="[tblMFDSA 1].[BudgetUnit].[All]" dimensionUniqueName="[tblMFDSA 1]" displayFolder="" count="0" memberValueDatatype="130" unbalanced="0"/>
    <cacheHierarchy uniqueName="[tblMFDSA 1].[BudgetedBasicEntitlementBudgetLimitation]" caption="BudgetedBasicEntitlementBudgetLimitation" attribute="1" defaultMemberUniqueName="[tblMFDSA 1].[BudgetedBasicEntitlementBudgetLimitation].[All]" allUniqueName="[tblMFDSA 1].[BudgetedBasicEntitlementBudgetLimitation].[All]" dimensionUniqueName="[tblMFDSA 1]" displayFolder="" count="0" memberValueDatatype="5" unbalanced="0"/>
    <cacheHierarchy uniqueName="[Measures].[__XL_Count tblMFANB 1]" caption="__XL_Count tblMFANB 1" measure="1" displayFolder="" measureGroup="tblMFANB 1" count="0" hidden="1"/>
    <cacheHierarchy uniqueName="[Measures].[__XL_Count tblMFBudget 1]" caption="__XL_Count tblMFBudget 1" measure="1" displayFolder="" measureGroup="tblMFBudget 1" count="0" hidden="1"/>
    <cacheHierarchy uniqueName="[Measures].[__XL_Count tblMFDSA 1]" caption="__XL_Count tblMFDSA 1" measure="1" displayFolder="" measureGroup="tblMFDSA 1" count="0" hidden="1"/>
    <cacheHierarchy uniqueName="[Measures].[__XL_Count tblCenDistrict 1]" caption="__XL_Count tblCenDistrict 1" measure="1" displayFolder="" measureGroup="tblCenDistrict 1" count="0" hidden="1"/>
    <cacheHierarchy uniqueName="[Measures].[__XL_Count tblASEnrollmentTitleIView]" caption="__XL_Count tblASEnrollmentTitleIView" measure="1" displayFolder="" measureGroup="tblASEnrollmentTitleIView" count="0" hidden="1"/>
    <cacheHierarchy uniqueName="[Measures].[__No measures defined]" caption="__No measures defined" measure="1" displayFolder="" count="0" hidden="1"/>
    <cacheHierarchy uniqueName="[Measures].[Sum of Amount 2]" caption="Sum of Amount 2" measure="1" displayFolder="" measureGroup="tblMFBudget 1" count="0" hidden="1">
      <extLst>
        <ext xmlns:x15="http://schemas.microsoft.com/office/spreadsheetml/2010/11/main" uri="{B97F6D7D-B522-45F9-BDA1-12C45D357490}">
          <x15:cacheHierarchy aggregatedColumn="23"/>
        </ext>
      </extLst>
    </cacheHierarchy>
    <cacheHierarchy uniqueName="[Measures].[Sum of CurrentBudgetLimitationANB 2]" caption="Sum of CurrentBudgetLimitationANB 2" measure="1" displayFolder="" measureGroup="tblMFANB 1" count="0" oneField="1" hidden="1">
      <fieldsUsage count="1">
        <fieldUsage x="3"/>
      </fieldsUsage>
      <extLst>
        <ext xmlns:x15="http://schemas.microsoft.com/office/spreadsheetml/2010/11/main" uri="{B97F6D7D-B522-45F9-BDA1-12C45D357490}">
          <x15:cacheHierarchy aggregatedColumn="18"/>
        </ext>
      </extLst>
    </cacheHierarchy>
    <cacheHierarchy uniqueName="[Measures].[Sum of CurrentANB 2]" caption="Sum of CurrentANB 2" measure="1" displayFolder="" measureGroup="tblMFANB 1" count="0" hidden="1">
      <extLst>
        <ext xmlns:x15="http://schemas.microsoft.com/office/spreadsheetml/2010/11/main" uri="{B97F6D7D-B522-45F9-BDA1-12C45D357490}">
          <x15:cacheHierarchy aggregatedColumn="17"/>
        </ext>
      </extLst>
    </cacheHierarchy>
    <cacheHierarchy uniqueName="[Measures].[Sum of BudgetedBasicEntitlementBudgetLimitation 2]" caption="Sum of BudgetedBasicEntitlementBudgetLimitation 2" measure="1" displayFolder="" measureGroup="tblMFDSA 1" count="0" hidden="1">
      <extLst>
        <ext xmlns:x15="http://schemas.microsoft.com/office/spreadsheetml/2010/11/main" uri="{B97F6D7D-B522-45F9-BDA1-12C45D357490}">
          <x15:cacheHierarchy aggregatedColumn="27"/>
        </ext>
      </extLst>
    </cacheHierarchy>
    <cacheHierarchy uniqueName="[Measures].[Sum of FiscalYear]" caption="Sum of FiscalYear" measure="1" displayFolder="" measureGroup="tblASEnrollmentTitleIView" count="0" hidden="1">
      <extLst>
        <ext xmlns:x15="http://schemas.microsoft.com/office/spreadsheetml/2010/11/main" uri="{B97F6D7D-B522-45F9-BDA1-12C45D357490}">
          <x15:cacheHierarchy aggregatedColumn="1"/>
        </ext>
      </extLst>
    </cacheHierarchy>
    <cacheHierarchy uniqueName="[Measures].[Sum of StudentCount 2]" caption="Sum of StudentCount 2" measure="1" displayFolder="" measureGroup="tblASEnrollmentTitleIView" count="0" hidden="1">
      <extLst>
        <ext xmlns:x15="http://schemas.microsoft.com/office/spreadsheetml/2010/11/main" uri="{B97F6D7D-B522-45F9-BDA1-12C45D357490}">
          <x15:cacheHierarchy aggregatedColumn="7"/>
        </ext>
      </extLst>
    </cacheHierarchy>
  </cacheHierarchies>
  <kpis count="0"/>
  <dimensions count="6">
    <dimension measure="1" name="Measures" uniqueName="[Measures]" caption="Measures"/>
    <dimension name="tblASEnrollmentTitleIView" uniqueName="[tblASEnrollmentTitleIView]" caption="tblASEnrollmentTitleIView"/>
    <dimension name="tblCenDistrict 1" uniqueName="[tblCenDistrict 1]" caption="tblCenDistrict 1"/>
    <dimension name="tblMFANB 1" uniqueName="[tblMFANB 1]" caption="tblMFANB 1"/>
    <dimension name="tblMFBudget 1" uniqueName="[tblMFBudget 1]" caption="tblMFBudget 1"/>
    <dimension name="tblMFDSA 1" uniqueName="[tblMFDSA 1]" caption="tblMFDSA 1"/>
  </dimensions>
  <measureGroups count="5">
    <measureGroup name="tblASEnrollmentTitleIView" caption="tblASEnrollmentTitleIView"/>
    <measureGroup name="tblCenDistrict 1" caption="tblCenDistrict 1"/>
    <measureGroup name="tblMFANB 1" caption="tblMFANB 1"/>
    <measureGroup name="tblMFBudget 1" caption="tblMFBudget 1"/>
    <measureGroup name="tblMFDSA 1" caption="tblMFDSA 1"/>
  </measureGroups>
  <maps count="5">
    <map measureGroup="0" dimension="1"/>
    <map measureGroup="1" dimension="2"/>
    <map measureGroup="2" dimension="3"/>
    <map measureGroup="3" dimension="4"/>
    <map measureGroup="4" dimension="5"/>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7" cacheId="1" applyNumberFormats="0" applyBorderFormats="0" applyFontFormats="0" applyPatternFormats="0" applyAlignmentFormats="0" applyWidthHeightFormats="1" dataCaption="Values" tag="3d38c3e2-280e-41b1-8c13-18565386b416" updatedVersion="8" minRefreshableVersion="3" useAutoFormatting="1" itemPrintTitles="1" createdVersion="5" indent="0" outline="1" outlineData="1" multipleFieldFilters="0">
  <location ref="B3:J406" firstHeaderRow="1" firstDataRow="3" firstDataCol="1"/>
  <pivotFields count="4">
    <pivotField axis="axisRow" allDrilled="1" subtotalTop="0" showAll="0" dataSourceSort="1" defaultSubtotal="0" defaultAttributeDrillState="1">
      <items count="4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7">
        <item x="0"/>
        <item x="1"/>
        <item x="2"/>
        <item x="3"/>
        <item x="4"/>
        <item x="5"/>
        <item x="6"/>
      </items>
    </pivotField>
    <pivotField dataField="1" subtotalTop="0" showAll="0" defaultSubtotal="0"/>
  </pivotFields>
  <rowFields count="1">
    <field x="0"/>
  </rowFields>
  <rowItems count="40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t="grand">
      <x/>
    </i>
  </rowItems>
  <colFields count="2">
    <field x="1"/>
    <field x="2"/>
  </colFields>
  <colItems count="8">
    <i>
      <x/>
      <x/>
    </i>
    <i r="1">
      <x v="1"/>
    </i>
    <i r="1">
      <x v="2"/>
    </i>
    <i r="1">
      <x v="3"/>
    </i>
    <i r="1">
      <x v="4"/>
    </i>
    <i r="1">
      <x v="5"/>
    </i>
    <i r="1">
      <x v="6"/>
    </i>
    <i t="grand">
      <x/>
    </i>
  </colItems>
  <dataFields count="1">
    <dataField name="Sum of BudgetedBasicEntitlementBudgetLimitation"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4"/>
  </rowHierarchiesUsage>
  <colHierarchiesUsage count="2">
    <colHierarchyUsage hierarchyUsage="25"/>
    <colHierarchyUsage hierarchyUsage="2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DSA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20" cacheId="9" applyNumberFormats="0" applyBorderFormats="0" applyFontFormats="0" applyPatternFormats="0" applyAlignmentFormats="0" applyWidthHeightFormats="1" dataCaption="Values" tag="62b4a6a2-3dad-4f50-8a7b-dc3bfbe3510b" updatedVersion="8" minRefreshableVersion="3" useAutoFormatting="1" itemPrintTitles="1" createdVersion="5" indent="0" outline="1" outlineData="1" multipleFieldFilters="0">
  <location ref="B3:E405" firstHeaderRow="1" firstDataRow="2" firstDataCol="1"/>
  <pivotFields count="3">
    <pivotField axis="axisCol" allDrilled="1" subtotalTop="0" showAll="0" dataSourceSort="1" defaultSubtotal="0" defaultAttributeDrillState="1">
      <items count="2">
        <item s="1" x="0"/>
        <item s="1" x="1"/>
      </items>
    </pivotField>
    <pivotField axis="axisRow" allDrilled="1" subtotalTop="0" showAll="0" dataSourceSort="1" defaultSubtotal="0" defaultAttributeDrillState="1">
      <items count="4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s>
    </pivotField>
    <pivotField dataField="1" subtotalTop="0" showAll="0" defaultSubtotal="0"/>
  </pivotFields>
  <rowFields count="1">
    <field x="1"/>
  </rowFields>
  <rowItems count="40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t="grand">
      <x/>
    </i>
  </rowItems>
  <colFields count="1">
    <field x="0"/>
  </colFields>
  <colItems count="3">
    <i>
      <x/>
    </i>
    <i>
      <x v="1"/>
    </i>
    <i t="grand">
      <x/>
    </i>
  </colItems>
  <dataFields count="1">
    <dataField name="Sum of StudentCount" fld="2"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ASEnrollmentTitleIView]"/>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6" cacheId="0" applyNumberFormats="0" applyBorderFormats="0" applyFontFormats="0" applyPatternFormats="0" applyAlignmentFormats="0" applyWidthHeightFormats="1" dataCaption="Values" tag="d820a0f5-48a9-45da-a794-40615e326f85" updatedVersion="8" minRefreshableVersion="3" useAutoFormatting="1" itemPrintTitles="1" createdVersion="5" indent="0" outline="1" outlineData="1" multipleFieldFilters="0">
  <location ref="B3:J402" firstHeaderRow="1" firstDataRow="3" firstDataCol="1"/>
  <pivotFields count="4">
    <pivotField axis="axisRow" allDrilled="1" subtotalTop="0" showAll="0" dataSourceSort="1" defaultSubtotal="0" defaultAttributeDrillState="1">
      <items count="3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7">
        <item x="0"/>
        <item x="1"/>
        <item x="2"/>
        <item x="3"/>
        <item x="4"/>
        <item x="5"/>
        <item x="6"/>
      </items>
    </pivotField>
    <pivotField dataField="1" subtotalTop="0" showAll="0" defaultSubtotal="0"/>
  </pivotFields>
  <rowFields count="1">
    <field x="0"/>
  </rowFields>
  <rowItems count="39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t="grand">
      <x/>
    </i>
  </rowItems>
  <colFields count="2">
    <field x="1"/>
    <field x="2"/>
  </colFields>
  <colItems count="8">
    <i>
      <x/>
      <x/>
    </i>
    <i r="1">
      <x v="1"/>
    </i>
    <i r="1">
      <x v="2"/>
    </i>
    <i r="1">
      <x v="3"/>
    </i>
    <i r="1">
      <x v="4"/>
    </i>
    <i r="1">
      <x v="5"/>
    </i>
    <i r="1">
      <x v="6"/>
    </i>
    <i t="grand">
      <x/>
    </i>
  </colItems>
  <dataFields count="1">
    <dataField name="Sum of BudgetedBasicEntitlementBudgetLimitation"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4"/>
  </rowHierarchiesUsage>
  <colHierarchiesUsage count="2">
    <colHierarchyUsage hierarchyUsage="25"/>
    <colHierarchyUsage hierarchyUsage="2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DSA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4" cacheId="7" applyNumberFormats="0" applyBorderFormats="0" applyFontFormats="0" applyPatternFormats="0" applyAlignmentFormats="0" applyWidthHeightFormats="1" dataCaption="Values" tag="89495d42-b152-4bb3-9d85-7c6bda3570b9" updatedVersion="8" minRefreshableVersion="3" asteriskTotals="1" useAutoFormatting="1" itemPrintTitles="1" createdVersion="5" indent="0" outline="1" outlineData="1" multipleFieldFilters="0">
  <location ref="B3:Q406" firstHeaderRow="1" firstDataRow="3" firstDataCol="1"/>
  <pivotFields count="4">
    <pivotField axis="axisRow" allDrilled="1" subtotalTop="0" showAll="0" dataSourceSort="1" defaultSubtotal="0" defaultAttributeDrillState="1">
      <items count="4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s>
    </pivotField>
    <pivotField axis="axisCol" allDrilled="1" subtotalTop="0" showAll="0" dataSourceSort="1" defaultSubtotal="0" defaultAttributeDrillState="1">
      <items count="2">
        <item s="1" x="0"/>
        <item s="1" x="1"/>
      </items>
    </pivotField>
    <pivotField axis="axisCol" allDrilled="1" subtotalTop="0" showAll="0" dataSourceSort="1" defaultSubtotal="0" defaultAttributeDrillState="1">
      <items count="7">
        <item x="0"/>
        <item x="1"/>
        <item x="2"/>
        <item x="3"/>
        <item x="4"/>
        <item x="5"/>
        <item x="6"/>
      </items>
    </pivotField>
    <pivotField dataField="1" subtotalTop="0" showAll="0" defaultSubtotal="0"/>
  </pivotFields>
  <rowFields count="1">
    <field x="0"/>
  </rowFields>
  <rowItems count="40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t="grand">
      <x/>
    </i>
  </rowItems>
  <colFields count="2">
    <field x="1"/>
    <field x="2"/>
  </colFields>
  <colItems count="15">
    <i>
      <x/>
      <x/>
    </i>
    <i r="1">
      <x v="1"/>
    </i>
    <i r="1">
      <x v="2"/>
    </i>
    <i r="1">
      <x v="3"/>
    </i>
    <i r="1">
      <x v="4"/>
    </i>
    <i r="1">
      <x v="5"/>
    </i>
    <i r="1">
      <x v="6"/>
    </i>
    <i>
      <x v="1"/>
      <x/>
    </i>
    <i r="1">
      <x v="1"/>
    </i>
    <i r="1">
      <x v="2"/>
    </i>
    <i r="1">
      <x v="3"/>
    </i>
    <i r="1">
      <x v="4"/>
    </i>
    <i r="1">
      <x v="5"/>
    </i>
    <i r="1">
      <x v="6"/>
    </i>
    <i t="grand">
      <x/>
    </i>
  </colItems>
  <dataFields count="1">
    <dataField name="Sum of CurrentANB"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
  </rowHierarchiesUsage>
  <colHierarchiesUsage count="2">
    <colHierarchyUsage hierarchyUsage="15"/>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ANB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1" cacheId="8" applyNumberFormats="0" applyBorderFormats="0" applyFontFormats="0" applyPatternFormats="0" applyAlignmentFormats="0" applyWidthHeightFormats="1" dataCaption="Values" tag="fbe98313-1164-4aeb-b654-eb6d3ed84d5c" updatedVersion="8" minRefreshableVersion="3" useAutoFormatting="1" colGrandTotals="0" itemPrintTitles="1" createdVersion="5" indent="0" outline="1" outlineData="1" multipleFieldFilters="0">
  <location ref="B3:I406" firstHeaderRow="1" firstDataRow="3" firstDataCol="1"/>
  <pivotFields count="4">
    <pivotField axis="axisRow" allDrilled="1" subtotalTop="0" showAll="0" dataSourceSort="1" defaultSubtotal="0" defaultAttributeDrillState="1">
      <items count="4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7">
        <item x="0"/>
        <item x="1"/>
        <item x="2"/>
        <item x="3"/>
        <item x="4"/>
        <item x="5"/>
        <item x="6"/>
      </items>
    </pivotField>
    <pivotField dataField="1" subtotalTop="0" showAll="0" defaultSubtotal="0"/>
  </pivotFields>
  <rowFields count="1">
    <field x="0"/>
  </rowFields>
  <rowItems count="40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t="grand">
      <x/>
    </i>
  </rowItems>
  <colFields count="2">
    <field x="1"/>
    <field x="2"/>
  </colFields>
  <colItems count="7">
    <i>
      <x/>
      <x/>
    </i>
    <i r="1">
      <x v="1"/>
    </i>
    <i r="1">
      <x v="2"/>
    </i>
    <i r="1">
      <x v="3"/>
    </i>
    <i r="1">
      <x v="4"/>
    </i>
    <i r="1">
      <x v="5"/>
    </i>
    <i r="1">
      <x v="6"/>
    </i>
  </colItems>
  <dataFields count="1">
    <dataField name="Sum of CurrentBudgetLimitationANB"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
  </rowHierarchiesUsage>
  <colHierarchiesUsage count="2">
    <colHierarchyUsage hierarchyUsage="15"/>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ANB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0" cacheId="6" applyNumberFormats="0" applyBorderFormats="0" applyFontFormats="0" applyPatternFormats="0" applyAlignmentFormats="0" applyWidthHeightFormats="1" dataCaption="Values" tag="8eba9b6d-7e54-4c78-83fe-842f62fa8336" updatedVersion="8" minRefreshableVersion="3" useAutoFormatting="1" colGrandTotals="0" itemPrintTitles="1" createdVersion="5" indent="0" outline="1" outlineData="1" multipleFieldFilters="0">
  <location ref="B3:I402" firstHeaderRow="1" firstDataRow="3" firstDataCol="1"/>
  <pivotFields count="4">
    <pivotField axis="axisRow" allDrilled="1" subtotalTop="0" showAll="0" dataSourceSort="1" defaultSubtotal="0" defaultAttributeDrillState="1">
      <items count="3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s>
    </pivotField>
    <pivotField axis="axisCol" allDrilled="1" subtotalTop="0" showAll="0" dataSourceSort="1" defaultSubtotal="0" defaultAttributeDrillState="1">
      <items count="1">
        <item s="1" x="0"/>
      </items>
    </pivotField>
    <pivotField axis="axisCol" allDrilled="1" subtotalTop="0" showAll="0" dataSourceSort="1" defaultSubtotal="0" defaultAttributeDrillState="1">
      <items count="7">
        <item x="0"/>
        <item x="1"/>
        <item x="2"/>
        <item x="3"/>
        <item x="4"/>
        <item x="5"/>
        <item x="6"/>
      </items>
    </pivotField>
    <pivotField dataField="1" subtotalTop="0" showAll="0" defaultSubtotal="0"/>
  </pivotFields>
  <rowFields count="1">
    <field x="0"/>
  </rowFields>
  <rowItems count="39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t="grand">
      <x/>
    </i>
  </rowItems>
  <colFields count="2">
    <field x="1"/>
    <field x="2"/>
  </colFields>
  <colItems count="7">
    <i>
      <x/>
      <x/>
    </i>
    <i r="1">
      <x v="1"/>
    </i>
    <i r="1">
      <x v="2"/>
    </i>
    <i r="1">
      <x v="3"/>
    </i>
    <i r="1">
      <x v="4"/>
    </i>
    <i r="1">
      <x v="5"/>
    </i>
    <i r="1">
      <x v="6"/>
    </i>
  </colItems>
  <dataFields count="1">
    <dataField name="Sum of CurrentBudgetLimitationANB"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
  </rowHierarchiesUsage>
  <colHierarchiesUsage count="2">
    <colHierarchyUsage hierarchyUsage="15"/>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ANB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8" cacheId="5" applyNumberFormats="0" applyBorderFormats="0" applyFontFormats="0" applyPatternFormats="0" applyAlignmentFormats="0" applyWidthHeightFormats="1" dataCaption="Values" tag="dfcd7592-5f6b-40a0-a79b-e9ca0a074ae2" updatedVersion="8" minRefreshableVersion="3" useAutoFormatting="1" itemPrintTitles="1" createdVersion="5" indent="0" outline="1" outlineData="1" multipleFieldFilters="0">
  <location ref="B5:G403" firstHeaderRow="1" firstDataRow="2" firstDataCol="1" rowPageCount="1" colPageCount="1"/>
  <pivotFields count="4">
    <pivotField axis="axisRow" allDrilled="1" subtotalTop="0" showAll="0" dataSourceSort="1" defaultSubtotal="0" defaultAttributeDrillState="1">
      <items count="3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s>
    </pivotField>
    <pivotField axis="axisPage" allDrilled="1" subtotalTop="0" showAll="0" dataSourceSort="1" defaultSubtotal="0" defaultAttributeDrillState="1">
      <items count="2">
        <item x="0"/>
        <item x="1"/>
      </items>
    </pivotField>
    <pivotField axis="axisCol" allDrilled="1" subtotalTop="0" showAll="0" dataSourceSort="1" defaultSubtotal="0" defaultAttributeDrillState="1">
      <items count="4">
        <item s="1" x="0"/>
        <item s="1" x="1"/>
        <item s="1" x="2"/>
        <item s="1" x="3"/>
      </items>
    </pivotField>
    <pivotField dataField="1" subtotalTop="0" showAll="0" defaultSubtotal="0"/>
  </pivotFields>
  <rowFields count="1">
    <field x="0"/>
  </rowFields>
  <rowItems count="39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t="grand">
      <x/>
    </i>
  </rowItems>
  <colFields count="1">
    <field x="2"/>
  </colFields>
  <colItems count="5">
    <i>
      <x/>
    </i>
    <i>
      <x v="1"/>
    </i>
    <i>
      <x v="2"/>
    </i>
    <i>
      <x v="3"/>
    </i>
    <i t="grand">
      <x/>
    </i>
  </colItems>
  <pageFields count="1">
    <pageField fld="1" hier="20" name="[tblMFBudget 1].[StateFy].&amp;[2023]" cap="2023"/>
  </pageFields>
  <dataFields count="1">
    <dataField name="Sum of Amount"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MFBudget 1].[StateFy].&amp;[2023]"/>
      </members>
    </pivotHierarchy>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9"/>
  </rowHierarchiesUsage>
  <colHierarchiesUsage count="1">
    <colHierarchyUsage hierarchyUsage="2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Budget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PivotTable7" cacheId="4" applyNumberFormats="0" applyBorderFormats="0" applyFontFormats="0" applyPatternFormats="0" applyAlignmentFormats="0" applyWidthHeightFormats="1" dataCaption="Values" tag="e5d3d574-cb6a-4530-a672-7721e3deb203" updatedVersion="8" minRefreshableVersion="3" useAutoFormatting="1" itemPrintTitles="1" createdVersion="5" indent="0" outline="1" outlineData="1" multipleFieldFilters="0">
  <location ref="B5:G403" firstHeaderRow="1" firstDataRow="2" firstDataCol="1" rowPageCount="1" colPageCount="1"/>
  <pivotFields count="4">
    <pivotField axis="axisRow" allDrilled="1" subtotalTop="0" showAll="0" dataSourceSort="1" defaultSubtotal="0" defaultAttributeDrillState="1">
      <items count="3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s>
    </pivotField>
    <pivotField axis="axisPage" allDrilled="1" subtotalTop="0" showAll="0" dataSourceSort="1" defaultSubtotal="0" defaultAttributeDrillState="1">
      <items count="2">
        <item x="0"/>
        <item x="1"/>
      </items>
    </pivotField>
    <pivotField axis="axisCol" allDrilled="1" subtotalTop="0" showAll="0" dataSourceSort="1" defaultSubtotal="0" defaultAttributeDrillState="1">
      <items count="4">
        <item s="1" x="0"/>
        <item s="1" x="1"/>
        <item s="1" x="2"/>
        <item s="1" x="3"/>
      </items>
    </pivotField>
    <pivotField dataField="1" subtotalTop="0" showAll="0" defaultSubtotal="0"/>
  </pivotFields>
  <rowFields count="1">
    <field x="0"/>
  </rowFields>
  <rowItems count="39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t="grand">
      <x/>
    </i>
  </rowItems>
  <colFields count="1">
    <field x="2"/>
  </colFields>
  <colItems count="5">
    <i>
      <x/>
    </i>
    <i>
      <x v="1"/>
    </i>
    <i>
      <x v="2"/>
    </i>
    <i>
      <x v="3"/>
    </i>
    <i t="grand">
      <x/>
    </i>
  </colItems>
  <pageFields count="1">
    <pageField fld="1" hier="20" name="[tblMFBudget 1].[StateFy].&amp;[2024]" cap="2024"/>
  </pageFields>
  <dataFields count="1">
    <dataField name="Sum of Amount"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MFBudget 1].[StateFy].&amp;[2024]"/>
      </members>
    </pivotHierarchy>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9"/>
  </rowHierarchiesUsage>
  <colHierarchiesUsage count="1">
    <colHierarchyUsage hierarchyUsage="2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Budget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5" cacheId="3" applyNumberFormats="0" applyBorderFormats="0" applyFontFormats="0" applyPatternFormats="0" applyAlignmentFormats="0" applyWidthHeightFormats="1" dataCaption="Values" tag="12d809a3-c9b9-4bdd-87fc-3b2034370b94" updatedVersion="8" minRefreshableVersion="3" useAutoFormatting="1" itemPrintTitles="1" createdVersion="5" indent="0" outline="1" outlineData="1" multipleFieldFilters="0">
  <location ref="B5:E403" firstHeaderRow="1" firstDataRow="2" firstDataCol="1" rowPageCount="1" colPageCount="1"/>
  <pivotFields count="4">
    <pivotField axis="axisRow" allDrilled="1" subtotalTop="0" showAll="0" dataSourceSort="1" defaultSubtotal="0" defaultAttributeDrillState="1">
      <items count="3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s>
    </pivotField>
    <pivotField axis="axisCol" allDrilled="1" subtotalTop="0" showAll="0" dataSourceSort="1" defaultSubtotal="0" defaultAttributeDrillState="1">
      <items count="2">
        <item s="1" x="0"/>
        <item s="1" x="1"/>
      </items>
    </pivotField>
    <pivotField axis="axisPage" allDrilled="1" subtotalTop="0" showAll="0" dataSourceSort="1" defaultSubtotal="0" defaultAttributeDrillState="1"/>
    <pivotField dataField="1" subtotalTop="0" showAll="0" defaultSubtotal="0"/>
  </pivotFields>
  <rowFields count="1">
    <field x="0"/>
  </rowFields>
  <rowItems count="39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t="grand">
      <x/>
    </i>
  </rowItems>
  <colFields count="1">
    <field x="1"/>
  </colFields>
  <colItems count="3">
    <i>
      <x/>
    </i>
    <i>
      <x v="1"/>
    </i>
    <i t="grand">
      <x/>
    </i>
  </colItems>
  <pageFields count="1">
    <pageField fld="2" hier="22" name="[tblMFBudget 1].[BudgetRevenueCode].&amp;[3115]" cap="3115"/>
  </pageFields>
  <dataFields count="1">
    <dataField name="Sum of Amount" fld="3"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tblMFBudget 1].[BudgetRevenueCode].&amp;[3115]"/>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9"/>
  </rowHierarchiesUsage>
  <colHierarchiesUsage count="1">
    <colHierarchyUsage hierarchyUsage="2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MFBudget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PivotTable3" cacheId="2" applyNumberFormats="0" applyBorderFormats="0" applyFontFormats="0" applyPatternFormats="0" applyAlignmentFormats="0" applyWidthHeightFormats="1" dataCaption="Values" tag="9b6338af-501e-4dc4-9fb7-72c94df548d7" updatedVersion="8" minRefreshableVersion="3" useAutoFormatting="1" itemPrintTitles="1" createdVersion="5" indent="0" compact="0" compactData="0" gridDropZones="1" multipleFieldFilters="0">
  <location ref="B3:I401" firstHeaderRow="2" firstDataRow="2" firstDataCol="2"/>
  <pivotFields count="2">
    <pivotField axis="axisRow" compact="0" allDrilled="1" outline="0" subtotalTop="0" showAll="0" dataSourceSort="1" defaultSubtotal="0" defaultAttributeDrillState="1">
      <items count="3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s>
    </pivotField>
    <pivotField axis="axisRow" compact="0" allDrilled="1" outline="0" subtotalTop="0" showAll="0" dataSourceSort="1" defaultSubtotal="0" defaultAttributeDrillState="1">
      <items count="3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s>
    </pivotField>
  </pivotFields>
  <rowFields count="2">
    <field x="0"/>
    <field x="1"/>
  </rowFields>
  <rowItems count="397">
    <i>
      <x/>
      <x/>
    </i>
    <i>
      <x v="1"/>
      <x v="1"/>
    </i>
    <i>
      <x v="2"/>
      <x v="2"/>
    </i>
    <i>
      <x v="3"/>
      <x v="3"/>
    </i>
    <i>
      <x v="4"/>
      <x v="4"/>
    </i>
    <i>
      <x v="5"/>
      <x v="5"/>
    </i>
    <i>
      <x v="6"/>
      <x v="6"/>
    </i>
    <i>
      <x v="7"/>
      <x v="7"/>
    </i>
    <i>
      <x v="8"/>
      <x v="8"/>
    </i>
    <i>
      <x v="9"/>
      <x v="9"/>
    </i>
    <i>
      <x v="10"/>
      <x v="10"/>
    </i>
    <i>
      <x v="11"/>
      <x v="11"/>
    </i>
    <i>
      <x v="12"/>
      <x v="12"/>
    </i>
    <i>
      <x v="13"/>
      <x v="13"/>
    </i>
    <i>
      <x v="14"/>
      <x v="14"/>
    </i>
    <i>
      <x v="15"/>
      <x v="15"/>
    </i>
    <i>
      <x v="16"/>
      <x v="16"/>
    </i>
    <i>
      <x v="17"/>
      <x v="17"/>
    </i>
    <i>
      <x v="18"/>
      <x v="18"/>
    </i>
    <i>
      <x v="19"/>
      <x v="19"/>
    </i>
    <i>
      <x v="20"/>
      <x v="20"/>
    </i>
    <i>
      <x v="21"/>
      <x v="21"/>
    </i>
    <i>
      <x v="22"/>
      <x v="22"/>
    </i>
    <i>
      <x v="23"/>
      <x v="23"/>
    </i>
    <i>
      <x v="24"/>
      <x v="24"/>
    </i>
    <i>
      <x v="25"/>
      <x v="25"/>
    </i>
    <i>
      <x v="26"/>
      <x v="26"/>
    </i>
    <i>
      <x v="27"/>
      <x v="27"/>
    </i>
    <i>
      <x v="28"/>
      <x v="28"/>
    </i>
    <i>
      <x v="29"/>
      <x v="29"/>
    </i>
    <i>
      <x v="30"/>
      <x v="30"/>
    </i>
    <i>
      <x v="31"/>
      <x v="31"/>
    </i>
    <i>
      <x v="32"/>
      <x v="32"/>
    </i>
    <i>
      <x v="33"/>
      <x v="33"/>
    </i>
    <i>
      <x v="34"/>
      <x v="34"/>
    </i>
    <i>
      <x v="35"/>
      <x v="35"/>
    </i>
    <i>
      <x v="36"/>
      <x v="36"/>
    </i>
    <i>
      <x v="37"/>
      <x v="37"/>
    </i>
    <i>
      <x v="38"/>
      <x v="38"/>
    </i>
    <i>
      <x v="39"/>
      <x v="39"/>
    </i>
    <i>
      <x v="40"/>
      <x v="40"/>
    </i>
    <i>
      <x v="41"/>
      <x v="41"/>
    </i>
    <i>
      <x v="42"/>
      <x v="42"/>
    </i>
    <i>
      <x v="43"/>
      <x v="43"/>
    </i>
    <i>
      <x v="44"/>
      <x v="44"/>
    </i>
    <i>
      <x v="45"/>
      <x v="45"/>
    </i>
    <i>
      <x v="46"/>
      <x v="46"/>
    </i>
    <i>
      <x v="47"/>
      <x v="47"/>
    </i>
    <i>
      <x v="48"/>
      <x v="48"/>
    </i>
    <i>
      <x v="49"/>
      <x v="49"/>
    </i>
    <i>
      <x v="50"/>
      <x v="50"/>
    </i>
    <i>
      <x v="51"/>
      <x v="51"/>
    </i>
    <i>
      <x v="52"/>
      <x v="52"/>
    </i>
    <i>
      <x v="53"/>
      <x v="53"/>
    </i>
    <i>
      <x v="54"/>
      <x v="54"/>
    </i>
    <i>
      <x v="55"/>
      <x v="55"/>
    </i>
    <i>
      <x v="56"/>
      <x v="56"/>
    </i>
    <i>
      <x v="57"/>
      <x v="57"/>
    </i>
    <i>
      <x v="58"/>
      <x v="58"/>
    </i>
    <i>
      <x v="59"/>
      <x v="59"/>
    </i>
    <i>
      <x v="60"/>
      <x v="60"/>
    </i>
    <i>
      <x v="61"/>
      <x v="61"/>
    </i>
    <i>
      <x v="62"/>
      <x v="62"/>
    </i>
    <i>
      <x v="63"/>
      <x v="63"/>
    </i>
    <i>
      <x v="64"/>
      <x v="64"/>
    </i>
    <i>
      <x v="65"/>
      <x v="65"/>
    </i>
    <i>
      <x v="66"/>
      <x v="66"/>
    </i>
    <i>
      <x v="67"/>
      <x v="67"/>
    </i>
    <i>
      <x v="68"/>
      <x v="68"/>
    </i>
    <i>
      <x v="69"/>
      <x v="69"/>
    </i>
    <i>
      <x v="70"/>
      <x v="70"/>
    </i>
    <i>
      <x v="71"/>
      <x v="71"/>
    </i>
    <i>
      <x v="72"/>
      <x v="72"/>
    </i>
    <i>
      <x v="73"/>
      <x v="73"/>
    </i>
    <i>
      <x v="74"/>
      <x v="74"/>
    </i>
    <i>
      <x v="75"/>
      <x v="75"/>
    </i>
    <i>
      <x v="76"/>
      <x v="76"/>
    </i>
    <i>
      <x v="77"/>
      <x v="77"/>
    </i>
    <i>
      <x v="78"/>
      <x v="78"/>
    </i>
    <i>
      <x v="79"/>
      <x v="79"/>
    </i>
    <i>
      <x v="80"/>
      <x v="80"/>
    </i>
    <i>
      <x v="81"/>
      <x v="81"/>
    </i>
    <i>
      <x v="82"/>
      <x v="82"/>
    </i>
    <i>
      <x v="83"/>
      <x v="83"/>
    </i>
    <i>
      <x v="84"/>
      <x v="84"/>
    </i>
    <i>
      <x v="85"/>
      <x v="85"/>
    </i>
    <i>
      <x v="86"/>
      <x v="86"/>
    </i>
    <i>
      <x v="87"/>
      <x v="87"/>
    </i>
    <i>
      <x v="88"/>
      <x v="88"/>
    </i>
    <i>
      <x v="89"/>
      <x v="89"/>
    </i>
    <i>
      <x v="90"/>
      <x v="90"/>
    </i>
    <i>
      <x v="91"/>
      <x v="91"/>
    </i>
    <i>
      <x v="92"/>
      <x v="92"/>
    </i>
    <i>
      <x v="93"/>
      <x v="93"/>
    </i>
    <i>
      <x v="94"/>
      <x v="94"/>
    </i>
    <i>
      <x v="95"/>
      <x v="95"/>
    </i>
    <i>
      <x v="96"/>
      <x v="96"/>
    </i>
    <i>
      <x v="97"/>
      <x v="97"/>
    </i>
    <i>
      <x v="98"/>
      <x v="98"/>
    </i>
    <i>
      <x v="99"/>
      <x v="99"/>
    </i>
    <i>
      <x v="100"/>
      <x v="100"/>
    </i>
    <i>
      <x v="101"/>
      <x v="101"/>
    </i>
    <i>
      <x v="102"/>
      <x v="102"/>
    </i>
    <i>
      <x v="103"/>
      <x v="103"/>
    </i>
    <i>
      <x v="104"/>
      <x v="104"/>
    </i>
    <i>
      <x v="105"/>
      <x v="105"/>
    </i>
    <i>
      <x v="106"/>
      <x v="106"/>
    </i>
    <i>
      <x v="107"/>
      <x v="107"/>
    </i>
    <i>
      <x v="108"/>
      <x v="108"/>
    </i>
    <i>
      <x v="109"/>
      <x v="109"/>
    </i>
    <i>
      <x v="110"/>
      <x v="110"/>
    </i>
    <i>
      <x v="111"/>
      <x v="111"/>
    </i>
    <i>
      <x v="112"/>
      <x v="112"/>
    </i>
    <i>
      <x v="113"/>
      <x v="113"/>
    </i>
    <i>
      <x v="114"/>
      <x v="114"/>
    </i>
    <i>
      <x v="115"/>
      <x v="115"/>
    </i>
    <i>
      <x v="116"/>
      <x v="116"/>
    </i>
    <i>
      <x v="117"/>
      <x v="117"/>
    </i>
    <i>
      <x v="118"/>
      <x v="118"/>
    </i>
    <i>
      <x v="119"/>
      <x v="119"/>
    </i>
    <i>
      <x v="120"/>
      <x v="120"/>
    </i>
    <i>
      <x v="121"/>
      <x v="121"/>
    </i>
    <i>
      <x v="122"/>
      <x v="122"/>
    </i>
    <i>
      <x v="123"/>
      <x v="123"/>
    </i>
    <i>
      <x v="124"/>
      <x v="124"/>
    </i>
    <i>
      <x v="125"/>
      <x v="125"/>
    </i>
    <i>
      <x v="126"/>
      <x v="126"/>
    </i>
    <i>
      <x v="127"/>
      <x v="127"/>
    </i>
    <i>
      <x v="128"/>
      <x v="128"/>
    </i>
    <i>
      <x v="129"/>
      <x v="129"/>
    </i>
    <i>
      <x v="130"/>
      <x v="130"/>
    </i>
    <i>
      <x v="131"/>
      <x v="131"/>
    </i>
    <i>
      <x v="132"/>
      <x v="132"/>
    </i>
    <i>
      <x v="133"/>
      <x v="133"/>
    </i>
    <i>
      <x v="134"/>
      <x v="134"/>
    </i>
    <i>
      <x v="135"/>
      <x v="135"/>
    </i>
    <i>
      <x v="136"/>
      <x v="136"/>
    </i>
    <i>
      <x v="137"/>
      <x v="137"/>
    </i>
    <i>
      <x v="138"/>
      <x v="138"/>
    </i>
    <i>
      <x v="139"/>
      <x v="139"/>
    </i>
    <i>
      <x v="140"/>
      <x v="140"/>
    </i>
    <i>
      <x v="141"/>
      <x v="141"/>
    </i>
    <i>
      <x v="142"/>
      <x v="142"/>
    </i>
    <i>
      <x v="143"/>
      <x v="143"/>
    </i>
    <i>
      <x v="144"/>
      <x v="144"/>
    </i>
    <i>
      <x v="145"/>
      <x v="145"/>
    </i>
    <i>
      <x v="146"/>
      <x v="146"/>
    </i>
    <i>
      <x v="147"/>
      <x v="147"/>
    </i>
    <i>
      <x v="148"/>
      <x v="148"/>
    </i>
    <i>
      <x v="149"/>
      <x v="113"/>
    </i>
    <i>
      <x v="150"/>
      <x v="149"/>
    </i>
    <i>
      <x v="151"/>
      <x v="150"/>
    </i>
    <i>
      <x v="152"/>
      <x v="151"/>
    </i>
    <i>
      <x v="153"/>
      <x v="152"/>
    </i>
    <i>
      <x v="154"/>
      <x v="153"/>
    </i>
    <i>
      <x v="155"/>
      <x v="154"/>
    </i>
    <i>
      <x v="156"/>
      <x v="155"/>
    </i>
    <i>
      <x v="157"/>
      <x v="156"/>
    </i>
    <i>
      <x v="158"/>
      <x v="157"/>
    </i>
    <i>
      <x v="159"/>
      <x v="158"/>
    </i>
    <i>
      <x v="160"/>
      <x v="159"/>
    </i>
    <i>
      <x v="161"/>
      <x v="160"/>
    </i>
    <i>
      <x v="162"/>
      <x v="161"/>
    </i>
    <i>
      <x v="163"/>
      <x v="162"/>
    </i>
    <i>
      <x v="164"/>
      <x v="163"/>
    </i>
    <i>
      <x v="165"/>
      <x v="164"/>
    </i>
    <i>
      <x v="166"/>
      <x v="165"/>
    </i>
    <i>
      <x v="167"/>
      <x v="166"/>
    </i>
    <i>
      <x v="168"/>
      <x v="167"/>
    </i>
    <i>
      <x v="169"/>
      <x v="168"/>
    </i>
    <i>
      <x v="170"/>
      <x v="169"/>
    </i>
    <i>
      <x v="171"/>
      <x v="170"/>
    </i>
    <i>
      <x v="172"/>
      <x v="171"/>
    </i>
    <i>
      <x v="173"/>
      <x v="172"/>
    </i>
    <i>
      <x v="174"/>
      <x v="173"/>
    </i>
    <i>
      <x v="175"/>
      <x v="174"/>
    </i>
    <i>
      <x v="176"/>
      <x v="175"/>
    </i>
    <i>
      <x v="177"/>
      <x v="176"/>
    </i>
    <i>
      <x v="178"/>
      <x v="177"/>
    </i>
    <i>
      <x v="179"/>
      <x v="178"/>
    </i>
    <i>
      <x v="180"/>
      <x v="179"/>
    </i>
    <i>
      <x v="181"/>
      <x v="180"/>
    </i>
    <i>
      <x v="182"/>
      <x v="181"/>
    </i>
    <i>
      <x v="183"/>
      <x v="182"/>
    </i>
    <i>
      <x v="184"/>
      <x v="183"/>
    </i>
    <i>
      <x v="185"/>
      <x v="184"/>
    </i>
    <i>
      <x v="186"/>
      <x v="185"/>
    </i>
    <i>
      <x v="187"/>
      <x v="186"/>
    </i>
    <i>
      <x v="188"/>
      <x v="187"/>
    </i>
    <i>
      <x v="189"/>
      <x v="188"/>
    </i>
    <i>
      <x v="190"/>
      <x v="189"/>
    </i>
    <i>
      <x v="191"/>
      <x v="190"/>
    </i>
    <i>
      <x v="192"/>
      <x v="191"/>
    </i>
    <i>
      <x v="193"/>
      <x v="192"/>
    </i>
    <i>
      <x v="194"/>
      <x v="193"/>
    </i>
    <i>
      <x v="195"/>
      <x v="194"/>
    </i>
    <i>
      <x v="196"/>
      <x v="195"/>
    </i>
    <i>
      <x v="197"/>
      <x v="196"/>
    </i>
    <i>
      <x v="198"/>
      <x v="197"/>
    </i>
    <i>
      <x v="199"/>
      <x v="198"/>
    </i>
    <i>
      <x v="200"/>
      <x v="199"/>
    </i>
    <i>
      <x v="201"/>
      <x v="200"/>
    </i>
    <i>
      <x v="202"/>
      <x v="201"/>
    </i>
    <i>
      <x v="203"/>
      <x v="202"/>
    </i>
    <i>
      <x v="204"/>
      <x v="203"/>
    </i>
    <i>
      <x v="205"/>
      <x v="204"/>
    </i>
    <i>
      <x v="206"/>
      <x v="205"/>
    </i>
    <i>
      <x v="207"/>
      <x v="206"/>
    </i>
    <i>
      <x v="208"/>
      <x v="207"/>
    </i>
    <i>
      <x v="209"/>
      <x v="208"/>
    </i>
    <i>
      <x v="210"/>
      <x v="209"/>
    </i>
    <i>
      <x v="211"/>
      <x v="210"/>
    </i>
    <i>
      <x v="212"/>
      <x v="211"/>
    </i>
    <i>
      <x v="213"/>
      <x v="212"/>
    </i>
    <i>
      <x v="214"/>
      <x v="213"/>
    </i>
    <i>
      <x v="215"/>
      <x v="214"/>
    </i>
    <i>
      <x v="216"/>
      <x v="215"/>
    </i>
    <i>
      <x v="217"/>
      <x v="216"/>
    </i>
    <i>
      <x v="218"/>
      <x v="217"/>
    </i>
    <i>
      <x v="219"/>
      <x v="218"/>
    </i>
    <i>
      <x v="220"/>
      <x v="219"/>
    </i>
    <i>
      <x v="221"/>
      <x v="220"/>
    </i>
    <i>
      <x v="222"/>
      <x v="221"/>
    </i>
    <i>
      <x v="223"/>
      <x v="222"/>
    </i>
    <i>
      <x v="224"/>
      <x v="223"/>
    </i>
    <i>
      <x v="225"/>
      <x v="224"/>
    </i>
    <i>
      <x v="226"/>
      <x v="225"/>
    </i>
    <i>
      <x v="227"/>
      <x v="226"/>
    </i>
    <i>
      <x v="228"/>
      <x v="227"/>
    </i>
    <i>
      <x v="229"/>
      <x v="228"/>
    </i>
    <i>
      <x v="230"/>
      <x v="229"/>
    </i>
    <i>
      <x v="231"/>
      <x v="230"/>
    </i>
    <i>
      <x v="232"/>
      <x v="231"/>
    </i>
    <i>
      <x v="233"/>
      <x v="232"/>
    </i>
    <i>
      <x v="234"/>
      <x v="233"/>
    </i>
    <i>
      <x v="235"/>
      <x v="234"/>
    </i>
    <i>
      <x v="236"/>
      <x v="235"/>
    </i>
    <i>
      <x v="237"/>
      <x v="236"/>
    </i>
    <i>
      <x v="238"/>
      <x v="237"/>
    </i>
    <i>
      <x v="239"/>
      <x v="238"/>
    </i>
    <i>
      <x v="240"/>
      <x v="239"/>
    </i>
    <i>
      <x v="241"/>
      <x v="240"/>
    </i>
    <i>
      <x v="242"/>
      <x v="241"/>
    </i>
    <i>
      <x v="243"/>
      <x v="242"/>
    </i>
    <i>
      <x v="244"/>
      <x v="243"/>
    </i>
    <i>
      <x v="245"/>
      <x v="244"/>
    </i>
    <i>
      <x v="246"/>
      <x v="245"/>
    </i>
    <i>
      <x v="247"/>
      <x v="246"/>
    </i>
    <i>
      <x v="248"/>
      <x v="247"/>
    </i>
    <i>
      <x v="249"/>
      <x v="248"/>
    </i>
    <i>
      <x v="250"/>
      <x v="249"/>
    </i>
    <i>
      <x v="251"/>
      <x v="250"/>
    </i>
    <i>
      <x v="252"/>
      <x v="251"/>
    </i>
    <i>
      <x v="253"/>
      <x v="252"/>
    </i>
    <i>
      <x v="254"/>
      <x v="253"/>
    </i>
    <i>
      <x v="255"/>
      <x v="254"/>
    </i>
    <i>
      <x v="256"/>
      <x v="255"/>
    </i>
    <i>
      <x v="257"/>
      <x v="256"/>
    </i>
    <i>
      <x v="258"/>
      <x v="257"/>
    </i>
    <i>
      <x v="259"/>
      <x v="258"/>
    </i>
    <i>
      <x v="260"/>
      <x v="259"/>
    </i>
    <i>
      <x v="261"/>
      <x v="260"/>
    </i>
    <i>
      <x v="262"/>
      <x v="261"/>
    </i>
    <i>
      <x v="263"/>
      <x v="262"/>
    </i>
    <i>
      <x v="264"/>
      <x v="263"/>
    </i>
    <i>
      <x v="265"/>
      <x v="264"/>
    </i>
    <i>
      <x v="266"/>
      <x v="265"/>
    </i>
    <i>
      <x v="267"/>
      <x v="266"/>
    </i>
    <i>
      <x v="268"/>
      <x v="267"/>
    </i>
    <i>
      <x v="269"/>
      <x v="268"/>
    </i>
    <i>
      <x v="270"/>
      <x v="269"/>
    </i>
    <i>
      <x v="271"/>
      <x v="270"/>
    </i>
    <i>
      <x v="272"/>
      <x v="271"/>
    </i>
    <i>
      <x v="273"/>
      <x v="272"/>
    </i>
    <i>
      <x v="274"/>
      <x v="273"/>
    </i>
    <i>
      <x v="275"/>
      <x v="274"/>
    </i>
    <i>
      <x v="276"/>
      <x v="275"/>
    </i>
    <i>
      <x v="277"/>
      <x v="276"/>
    </i>
    <i>
      <x v="278"/>
      <x v="277"/>
    </i>
    <i>
      <x v="279"/>
      <x v="278"/>
    </i>
    <i>
      <x v="280"/>
      <x v="279"/>
    </i>
    <i>
      <x v="281"/>
      <x v="280"/>
    </i>
    <i>
      <x v="282"/>
      <x v="281"/>
    </i>
    <i>
      <x v="283"/>
      <x v="282"/>
    </i>
    <i>
      <x v="284"/>
      <x v="283"/>
    </i>
    <i>
      <x v="285"/>
      <x v="284"/>
    </i>
    <i>
      <x v="286"/>
      <x v="285"/>
    </i>
    <i>
      <x v="287"/>
      <x v="286"/>
    </i>
    <i>
      <x v="288"/>
      <x v="287"/>
    </i>
    <i>
      <x v="289"/>
      <x v="288"/>
    </i>
    <i>
      <x v="290"/>
      <x v="289"/>
    </i>
    <i>
      <x v="291"/>
      <x v="290"/>
    </i>
    <i>
      <x v="292"/>
      <x v="291"/>
    </i>
    <i>
      <x v="293"/>
      <x v="292"/>
    </i>
    <i>
      <x v="294"/>
      <x v="293"/>
    </i>
    <i>
      <x v="295"/>
      <x v="294"/>
    </i>
    <i>
      <x v="296"/>
      <x v="295"/>
    </i>
    <i>
      <x v="297"/>
      <x v="296"/>
    </i>
    <i>
      <x v="298"/>
      <x v="297"/>
    </i>
    <i>
      <x v="299"/>
      <x v="298"/>
    </i>
    <i>
      <x v="300"/>
      <x v="299"/>
    </i>
    <i>
      <x v="301"/>
      <x v="300"/>
    </i>
    <i>
      <x v="302"/>
      <x v="301"/>
    </i>
    <i>
      <x v="303"/>
      <x v="302"/>
    </i>
    <i>
      <x v="304"/>
      <x v="303"/>
    </i>
    <i>
      <x v="305"/>
      <x v="304"/>
    </i>
    <i>
      <x v="306"/>
      <x v="305"/>
    </i>
    <i>
      <x v="307"/>
      <x v="306"/>
    </i>
    <i>
      <x v="308"/>
      <x v="307"/>
    </i>
    <i>
      <x v="309"/>
      <x v="308"/>
    </i>
    <i>
      <x v="310"/>
      <x v="309"/>
    </i>
    <i>
      <x v="311"/>
      <x v="310"/>
    </i>
    <i>
      <x v="312"/>
      <x v="311"/>
    </i>
    <i>
      <x v="313"/>
      <x v="312"/>
    </i>
    <i>
      <x v="314"/>
      <x v="313"/>
    </i>
    <i>
      <x v="315"/>
      <x v="314"/>
    </i>
    <i>
      <x v="316"/>
      <x v="315"/>
    </i>
    <i>
      <x v="317"/>
      <x v="316"/>
    </i>
    <i>
      <x v="318"/>
      <x v="317"/>
    </i>
    <i>
      <x v="319"/>
      <x v="318"/>
    </i>
    <i>
      <x v="320"/>
      <x v="319"/>
    </i>
    <i>
      <x v="321"/>
      <x v="320"/>
    </i>
    <i>
      <x v="322"/>
      <x v="321"/>
    </i>
    <i>
      <x v="323"/>
      <x v="322"/>
    </i>
    <i>
      <x v="324"/>
      <x v="323"/>
    </i>
    <i>
      <x v="325"/>
      <x v="324"/>
    </i>
    <i>
      <x v="326"/>
      <x v="325"/>
    </i>
    <i>
      <x v="327"/>
      <x v="326"/>
    </i>
    <i>
      <x v="328"/>
      <x v="327"/>
    </i>
    <i>
      <x v="329"/>
      <x v="328"/>
    </i>
    <i>
      <x v="330"/>
      <x v="329"/>
    </i>
    <i>
      <x v="331"/>
      <x v="330"/>
    </i>
    <i>
      <x v="332"/>
      <x v="331"/>
    </i>
    <i>
      <x v="333"/>
      <x v="332"/>
    </i>
    <i>
      <x v="334"/>
      <x v="333"/>
    </i>
    <i>
      <x v="335"/>
      <x v="334"/>
    </i>
    <i>
      <x v="336"/>
      <x v="335"/>
    </i>
    <i>
      <x v="337"/>
      <x v="336"/>
    </i>
    <i>
      <x v="338"/>
      <x v="337"/>
    </i>
    <i>
      <x v="339"/>
      <x v="338"/>
    </i>
    <i>
      <x v="340"/>
      <x v="339"/>
    </i>
    <i>
      <x v="341"/>
      <x v="340"/>
    </i>
    <i>
      <x v="342"/>
      <x v="341"/>
    </i>
    <i>
      <x v="343"/>
      <x v="342"/>
    </i>
    <i>
      <x v="344"/>
      <x v="343"/>
    </i>
    <i>
      <x v="345"/>
      <x v="344"/>
    </i>
    <i>
      <x v="346"/>
      <x v="345"/>
    </i>
    <i>
      <x v="347"/>
      <x v="346"/>
    </i>
    <i>
      <x v="348"/>
      <x v="347"/>
    </i>
    <i>
      <x v="349"/>
      <x v="348"/>
    </i>
    <i>
      <x v="350"/>
      <x v="349"/>
    </i>
    <i>
      <x v="351"/>
      <x v="350"/>
    </i>
    <i>
      <x v="352"/>
      <x v="351"/>
    </i>
    <i>
      <x v="353"/>
      <x v="352"/>
    </i>
    <i>
      <x v="354"/>
      <x v="353"/>
    </i>
    <i>
      <x v="355"/>
      <x v="354"/>
    </i>
    <i>
      <x v="356"/>
      <x v="355"/>
    </i>
    <i>
      <x v="357"/>
      <x v="356"/>
    </i>
    <i>
      <x v="358"/>
      <x v="357"/>
    </i>
    <i>
      <x v="359"/>
      <x v="358"/>
    </i>
    <i>
      <x v="360"/>
      <x v="359"/>
    </i>
    <i>
      <x v="361"/>
      <x v="360"/>
    </i>
    <i>
      <x v="362"/>
      <x v="361"/>
    </i>
    <i>
      <x v="363"/>
      <x v="362"/>
    </i>
    <i>
      <x v="364"/>
      <x v="363"/>
    </i>
    <i>
      <x v="365"/>
      <x v="364"/>
    </i>
    <i>
      <x v="366"/>
      <x v="365"/>
    </i>
    <i>
      <x v="367"/>
      <x v="366"/>
    </i>
    <i>
      <x v="368"/>
      <x v="367"/>
    </i>
    <i>
      <x v="369"/>
      <x v="368"/>
    </i>
    <i>
      <x v="370"/>
      <x v="369"/>
    </i>
    <i>
      <x v="371"/>
      <x v="370"/>
    </i>
    <i>
      <x v="372"/>
      <x v="371"/>
    </i>
    <i>
      <x v="373"/>
      <x v="372"/>
    </i>
    <i>
      <x v="374"/>
      <x v="373"/>
    </i>
    <i>
      <x v="375"/>
      <x v="374"/>
    </i>
    <i>
      <x v="376"/>
      <x v="375"/>
    </i>
    <i>
      <x v="377"/>
      <x v="376"/>
    </i>
    <i>
      <x v="378"/>
      <x v="377"/>
    </i>
    <i>
      <x v="379"/>
      <x v="378"/>
    </i>
    <i>
      <x v="380"/>
      <x v="379"/>
    </i>
    <i>
      <x v="381"/>
      <x v="380"/>
    </i>
    <i>
      <x v="382"/>
      <x v="381"/>
    </i>
    <i>
      <x v="383"/>
      <x v="382"/>
    </i>
    <i>
      <x v="384"/>
      <x v="383"/>
    </i>
    <i>
      <x v="385"/>
      <x v="384"/>
    </i>
    <i>
      <x v="386"/>
      <x v="385"/>
    </i>
    <i>
      <x v="387"/>
      <x v="386"/>
    </i>
    <i>
      <x v="388"/>
      <x v="387"/>
    </i>
    <i>
      <x v="389"/>
      <x v="388"/>
    </i>
    <i>
      <x v="390"/>
      <x v="389"/>
    </i>
    <i>
      <x v="391"/>
      <x v="390"/>
    </i>
    <i>
      <x v="392"/>
      <x v="391"/>
    </i>
    <i>
      <x v="393"/>
      <x v="392"/>
    </i>
    <i>
      <x v="394"/>
      <x v="393"/>
    </i>
    <i>
      <x v="395"/>
      <x v="394"/>
    </i>
    <i t="grand">
      <x/>
    </i>
  </rowItems>
  <colItems count="1">
    <i/>
  </colItem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8"/>
    <rowHierarchyUsage hierarchyUsage="9"/>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CenDistrict 1]"/>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CC00"/>
  </sheetPr>
  <dimension ref="A1:M53"/>
  <sheetViews>
    <sheetView topLeftCell="A15" zoomScaleNormal="100" workbookViewId="0">
      <selection activeCell="P5" sqref="P5"/>
    </sheetView>
  </sheetViews>
  <sheetFormatPr defaultRowHeight="15" x14ac:dyDescent="0.25"/>
  <cols>
    <col min="11" max="11" width="9.140625" customWidth="1"/>
    <col min="12" max="12" width="9.140625" hidden="1" customWidth="1"/>
    <col min="13" max="13" width="0.140625" hidden="1" customWidth="1"/>
  </cols>
  <sheetData>
    <row r="1" spans="1:11" s="52" customFormat="1" ht="18.75" x14ac:dyDescent="0.3">
      <c r="A1" s="80"/>
      <c r="B1" s="80"/>
      <c r="C1" s="80"/>
      <c r="D1" s="80"/>
      <c r="E1" s="80"/>
      <c r="F1" s="80"/>
      <c r="G1" s="80"/>
      <c r="H1" s="80"/>
      <c r="I1" s="80"/>
      <c r="J1" s="80"/>
      <c r="K1" s="80"/>
    </row>
    <row r="2" spans="1:11" s="52" customFormat="1" ht="18.75" x14ac:dyDescent="0.3">
      <c r="A2" s="80"/>
      <c r="B2" s="80"/>
      <c r="C2" s="80"/>
      <c r="D2" s="80"/>
      <c r="E2" s="80"/>
      <c r="F2" s="80"/>
      <c r="G2" s="80"/>
      <c r="H2" s="80"/>
      <c r="I2" s="80"/>
      <c r="J2" s="80"/>
      <c r="K2" s="80"/>
    </row>
    <row r="4" spans="1:11" ht="15.75" customHeight="1" x14ac:dyDescent="0.25">
      <c r="A4" s="51" t="s">
        <v>910</v>
      </c>
      <c r="B4" s="51"/>
      <c r="C4" s="51"/>
      <c r="D4" s="51"/>
      <c r="E4" s="51"/>
      <c r="F4" s="51"/>
      <c r="G4" s="51"/>
      <c r="H4" s="51"/>
      <c r="I4" s="51"/>
      <c r="J4" s="51"/>
      <c r="K4" s="51"/>
    </row>
    <row r="5" spans="1:11" ht="15.75" customHeight="1" x14ac:dyDescent="0.25">
      <c r="A5" s="51"/>
      <c r="B5" s="51"/>
      <c r="C5" s="51"/>
      <c r="D5" s="51"/>
      <c r="E5" s="51"/>
      <c r="F5" s="51"/>
      <c r="G5" s="51"/>
      <c r="H5" s="51"/>
      <c r="I5" s="51"/>
      <c r="J5" s="51"/>
      <c r="K5" s="51"/>
    </row>
    <row r="6" spans="1:11" ht="15.75" customHeight="1" x14ac:dyDescent="0.25">
      <c r="A6" s="51"/>
      <c r="B6" s="51"/>
      <c r="C6" s="51"/>
      <c r="D6" s="51"/>
      <c r="E6" s="51"/>
      <c r="F6" s="51"/>
      <c r="G6" s="51"/>
      <c r="H6" s="51"/>
      <c r="I6" s="51"/>
      <c r="J6" s="51"/>
      <c r="K6" s="51"/>
    </row>
    <row r="7" spans="1:11" ht="15" customHeight="1" x14ac:dyDescent="0.25">
      <c r="A7" s="51" t="s">
        <v>860</v>
      </c>
      <c r="B7" s="51"/>
      <c r="C7" s="51"/>
      <c r="D7" s="51"/>
      <c r="E7" s="51"/>
      <c r="F7" s="51"/>
      <c r="G7" s="51"/>
      <c r="H7" s="51"/>
      <c r="I7" s="51"/>
      <c r="J7" s="51"/>
      <c r="K7" s="51"/>
    </row>
    <row r="8" spans="1:11" ht="15" customHeight="1" x14ac:dyDescent="0.25">
      <c r="A8" s="51" t="s">
        <v>959</v>
      </c>
      <c r="B8" s="51"/>
      <c r="C8" s="51"/>
      <c r="D8" s="51"/>
      <c r="E8" s="51"/>
      <c r="F8" s="51"/>
      <c r="G8" s="51"/>
      <c r="H8" s="51"/>
      <c r="I8" s="51"/>
      <c r="J8" s="51"/>
      <c r="K8" s="51"/>
    </row>
    <row r="9" spans="1:11" ht="15" customHeight="1" x14ac:dyDescent="0.25">
      <c r="A9" s="51"/>
      <c r="B9" s="51" t="s">
        <v>858</v>
      </c>
      <c r="C9" s="51"/>
      <c r="D9" s="51"/>
      <c r="E9" s="51"/>
      <c r="F9" s="51"/>
      <c r="G9" s="51"/>
      <c r="H9" s="51"/>
      <c r="I9" s="51"/>
      <c r="J9" s="51"/>
      <c r="K9" s="51"/>
    </row>
    <row r="10" spans="1:11" ht="15" customHeight="1" x14ac:dyDescent="0.25">
      <c r="A10" s="51"/>
      <c r="B10" s="51"/>
      <c r="C10" s="51" t="s">
        <v>861</v>
      </c>
      <c r="D10" s="51"/>
      <c r="E10" s="51"/>
      <c r="F10" s="51"/>
      <c r="G10" s="51"/>
      <c r="H10" s="51"/>
      <c r="I10" s="51"/>
      <c r="J10" s="51"/>
      <c r="K10" s="51"/>
    </row>
    <row r="11" spans="1:11" ht="15" customHeight="1" x14ac:dyDescent="0.25">
      <c r="A11" s="51"/>
      <c r="B11" s="51"/>
      <c r="C11" s="51" t="s">
        <v>862</v>
      </c>
      <c r="D11" s="51"/>
      <c r="E11" s="51"/>
      <c r="F11" s="51"/>
      <c r="G11" s="51"/>
      <c r="H11" s="51"/>
      <c r="I11" s="51"/>
      <c r="J11" s="51"/>
      <c r="K11" s="51"/>
    </row>
    <row r="12" spans="1:11" ht="15" customHeight="1" x14ac:dyDescent="0.25">
      <c r="A12" s="51"/>
      <c r="B12" s="51" t="s">
        <v>859</v>
      </c>
      <c r="C12" s="51"/>
      <c r="D12" s="51"/>
      <c r="E12" s="51"/>
      <c r="F12" s="51"/>
      <c r="G12" s="51"/>
      <c r="H12" s="51"/>
      <c r="I12" s="51"/>
      <c r="J12" s="51"/>
      <c r="K12" s="51"/>
    </row>
    <row r="13" spans="1:11" ht="15" customHeight="1" x14ac:dyDescent="0.25">
      <c r="A13" s="81"/>
      <c r="B13" s="81"/>
      <c r="C13" s="51" t="s">
        <v>863</v>
      </c>
      <c r="D13" s="81"/>
      <c r="E13" s="81"/>
      <c r="F13" s="81"/>
      <c r="G13" s="81"/>
      <c r="H13" s="81"/>
      <c r="I13" s="81"/>
      <c r="J13" s="81"/>
      <c r="K13" s="81"/>
    </row>
    <row r="14" spans="1:11" ht="15" customHeight="1" x14ac:dyDescent="0.25">
      <c r="A14" s="81"/>
      <c r="B14" s="81"/>
      <c r="C14" s="51" t="s">
        <v>864</v>
      </c>
      <c r="D14" s="81"/>
      <c r="E14" s="81"/>
      <c r="F14" s="81"/>
      <c r="G14" s="81"/>
      <c r="H14" s="81"/>
      <c r="I14" s="81"/>
      <c r="J14" s="81"/>
      <c r="K14" s="81"/>
    </row>
    <row r="15" spans="1:11" ht="15" customHeight="1" x14ac:dyDescent="0.25">
      <c r="A15" s="81"/>
      <c r="B15" s="81"/>
      <c r="C15" s="51" t="s">
        <v>865</v>
      </c>
      <c r="D15" s="81"/>
      <c r="E15" s="81"/>
      <c r="F15" s="81"/>
      <c r="G15" s="81"/>
      <c r="H15" s="81"/>
      <c r="I15" s="81"/>
      <c r="J15" s="81"/>
      <c r="K15" s="81"/>
    </row>
    <row r="16" spans="1:11" ht="15" customHeight="1" x14ac:dyDescent="0.25">
      <c r="A16" s="51"/>
      <c r="B16" s="51" t="s">
        <v>866</v>
      </c>
      <c r="C16" s="51"/>
      <c r="D16" s="51"/>
      <c r="E16" s="51"/>
      <c r="F16" s="51"/>
      <c r="G16" s="51"/>
      <c r="H16" s="51"/>
      <c r="I16" s="51"/>
      <c r="J16" s="51"/>
      <c r="K16" s="51"/>
    </row>
    <row r="17" spans="1:11" ht="15" customHeight="1" x14ac:dyDescent="0.25">
      <c r="A17" s="51"/>
      <c r="B17" s="51"/>
      <c r="C17" s="51" t="s">
        <v>867</v>
      </c>
      <c r="D17" s="51"/>
      <c r="E17" s="51"/>
      <c r="F17" s="51"/>
      <c r="G17" s="51"/>
      <c r="H17" s="51"/>
      <c r="I17" s="51"/>
      <c r="J17" s="51"/>
      <c r="K17" s="51"/>
    </row>
    <row r="18" spans="1:11" ht="15" customHeight="1" x14ac:dyDescent="0.25">
      <c r="A18" s="51"/>
      <c r="B18" s="51"/>
      <c r="C18" s="51" t="s">
        <v>868</v>
      </c>
      <c r="D18" s="51"/>
      <c r="E18" s="51"/>
      <c r="F18" s="51"/>
      <c r="G18" s="51"/>
      <c r="H18" s="51"/>
      <c r="I18" s="51"/>
      <c r="J18" s="51"/>
      <c r="K18" s="51"/>
    </row>
    <row r="19" spans="1:11" ht="15" customHeight="1" x14ac:dyDescent="0.25">
      <c r="A19" s="51"/>
      <c r="B19" s="51" t="s">
        <v>869</v>
      </c>
      <c r="C19" s="51"/>
      <c r="D19" s="51"/>
      <c r="E19" s="51"/>
      <c r="F19" s="51"/>
      <c r="G19" s="51"/>
      <c r="H19" s="51"/>
      <c r="I19" s="51"/>
      <c r="J19" s="51"/>
      <c r="K19" s="51"/>
    </row>
    <row r="20" spans="1:11" ht="15" customHeight="1" x14ac:dyDescent="0.25">
      <c r="A20" s="51"/>
      <c r="B20" s="51"/>
      <c r="C20" s="51" t="s">
        <v>870</v>
      </c>
      <c r="D20" s="51"/>
      <c r="E20" s="51"/>
      <c r="F20" s="51"/>
      <c r="G20" s="51"/>
      <c r="H20" s="51"/>
      <c r="I20" s="51"/>
      <c r="J20" s="51"/>
      <c r="K20" s="51"/>
    </row>
    <row r="21" spans="1:11" ht="15" customHeight="1" x14ac:dyDescent="0.25">
      <c r="A21" s="51"/>
      <c r="B21" s="51"/>
      <c r="C21" s="51" t="s">
        <v>871</v>
      </c>
      <c r="D21" s="51"/>
      <c r="E21" s="51"/>
      <c r="F21" s="51"/>
      <c r="G21" s="51"/>
      <c r="H21" s="51"/>
      <c r="I21" s="51"/>
      <c r="J21" s="51"/>
      <c r="K21" s="51"/>
    </row>
    <row r="22" spans="1:11" ht="15" customHeight="1" x14ac:dyDescent="0.25">
      <c r="A22" s="51"/>
      <c r="B22" s="51" t="s">
        <v>939</v>
      </c>
      <c r="C22" s="51"/>
      <c r="D22" s="51"/>
      <c r="E22" s="51"/>
      <c r="F22" s="51"/>
      <c r="G22" s="51"/>
      <c r="H22" s="51"/>
      <c r="I22" s="51"/>
      <c r="J22" s="51"/>
      <c r="K22" s="51"/>
    </row>
    <row r="23" spans="1:11" ht="15" customHeight="1" x14ac:dyDescent="0.25">
      <c r="A23" s="51"/>
      <c r="B23" s="51" t="s">
        <v>872</v>
      </c>
      <c r="D23" s="51"/>
      <c r="E23" s="51"/>
      <c r="F23" s="51"/>
      <c r="G23" s="51"/>
      <c r="H23" s="51"/>
      <c r="I23" s="51"/>
      <c r="J23" s="51"/>
      <c r="K23" s="51"/>
    </row>
    <row r="24" spans="1:11" ht="15" customHeight="1" x14ac:dyDescent="0.25">
      <c r="A24" s="51"/>
      <c r="B24" s="51"/>
      <c r="C24" s="51" t="s">
        <v>873</v>
      </c>
      <c r="D24" s="51"/>
      <c r="E24" s="51"/>
      <c r="F24" s="51"/>
      <c r="G24" s="51"/>
      <c r="H24" s="51"/>
      <c r="I24" s="51"/>
      <c r="J24" s="51"/>
      <c r="K24" s="51"/>
    </row>
    <row r="25" spans="1:11" ht="15" customHeight="1" x14ac:dyDescent="0.25">
      <c r="A25" s="51"/>
      <c r="B25" s="51"/>
      <c r="C25" s="51" t="s">
        <v>874</v>
      </c>
      <c r="D25" s="51"/>
      <c r="E25" s="51"/>
      <c r="F25" s="51"/>
      <c r="G25" s="51"/>
      <c r="H25" s="51"/>
      <c r="I25" s="51"/>
      <c r="J25" s="51"/>
      <c r="K25" s="51"/>
    </row>
    <row r="26" spans="1:11" ht="15" customHeight="1" x14ac:dyDescent="0.25">
      <c r="A26" s="51"/>
      <c r="B26" s="51"/>
      <c r="C26" s="51"/>
      <c r="D26" s="51"/>
      <c r="E26" s="51"/>
      <c r="F26" s="51"/>
      <c r="G26" s="51"/>
      <c r="H26" s="51"/>
      <c r="I26" s="51"/>
      <c r="J26" s="51"/>
      <c r="K26" s="51"/>
    </row>
    <row r="27" spans="1:11" ht="15" customHeight="1" x14ac:dyDescent="0.25">
      <c r="A27" s="51" t="s">
        <v>875</v>
      </c>
      <c r="B27" s="51"/>
      <c r="C27" s="51"/>
      <c r="D27" s="51"/>
      <c r="E27" s="51"/>
      <c r="F27" s="51"/>
      <c r="G27" s="51"/>
      <c r="H27" s="51"/>
      <c r="I27" s="51"/>
      <c r="J27" s="51"/>
      <c r="K27" s="51"/>
    </row>
    <row r="28" spans="1:11" ht="15" customHeight="1" x14ac:dyDescent="0.25">
      <c r="A28" s="51" t="s">
        <v>947</v>
      </c>
      <c r="B28" s="51"/>
      <c r="C28" s="51"/>
      <c r="D28" s="51"/>
      <c r="E28" s="51"/>
      <c r="F28" s="51"/>
      <c r="G28" s="51"/>
      <c r="H28" s="51"/>
      <c r="I28" s="51"/>
      <c r="J28" s="51"/>
      <c r="K28" s="51"/>
    </row>
    <row r="29" spans="1:11" ht="15" customHeight="1" x14ac:dyDescent="0.25">
      <c r="A29" s="51"/>
      <c r="B29" s="51"/>
      <c r="C29" s="51"/>
      <c r="D29" s="51"/>
      <c r="E29" s="51"/>
      <c r="F29" s="51"/>
      <c r="G29" s="51"/>
      <c r="H29" s="51"/>
      <c r="I29" s="51"/>
      <c r="J29" s="51"/>
      <c r="K29" s="51"/>
    </row>
    <row r="30" spans="1:11" ht="15" customHeight="1" x14ac:dyDescent="0.25">
      <c r="A30" s="51" t="s">
        <v>876</v>
      </c>
      <c r="B30" s="51"/>
      <c r="C30" s="51"/>
      <c r="D30" s="51"/>
      <c r="E30" s="51"/>
      <c r="F30" s="51"/>
      <c r="G30" s="51"/>
      <c r="H30" s="51"/>
      <c r="I30" s="51"/>
      <c r="J30" s="51"/>
      <c r="K30" s="51"/>
    </row>
    <row r="31" spans="1:11" ht="15" customHeight="1" x14ac:dyDescent="0.25">
      <c r="A31" s="51" t="s">
        <v>877</v>
      </c>
      <c r="B31" s="51"/>
      <c r="C31" s="51"/>
      <c r="D31" s="51"/>
      <c r="E31" s="51"/>
      <c r="F31" s="51"/>
      <c r="G31" s="51"/>
      <c r="H31" s="51"/>
      <c r="I31" s="51"/>
      <c r="J31" s="51"/>
      <c r="K31" s="51"/>
    </row>
    <row r="32" spans="1:11" ht="15" customHeight="1" x14ac:dyDescent="0.25">
      <c r="A32" s="51" t="s">
        <v>911</v>
      </c>
      <c r="B32" s="51"/>
      <c r="C32" s="51"/>
      <c r="D32" s="51"/>
      <c r="E32" s="51"/>
      <c r="F32" s="51"/>
      <c r="G32" s="51"/>
      <c r="H32" s="51"/>
      <c r="I32" s="51"/>
      <c r="J32" s="51"/>
      <c r="K32" s="51"/>
    </row>
    <row r="33" spans="1:11" ht="15" customHeight="1" x14ac:dyDescent="0.25">
      <c r="A33" s="51"/>
      <c r="B33" s="51"/>
      <c r="C33" s="51"/>
      <c r="D33" s="51"/>
      <c r="E33" s="51"/>
      <c r="F33" s="51"/>
      <c r="G33" s="51"/>
      <c r="H33" s="51"/>
      <c r="I33" s="51"/>
      <c r="J33" s="51"/>
      <c r="K33" s="51"/>
    </row>
    <row r="34" spans="1:11" ht="15" customHeight="1" x14ac:dyDescent="0.25">
      <c r="A34" s="51" t="s">
        <v>878</v>
      </c>
      <c r="B34" s="51"/>
      <c r="C34" s="51"/>
      <c r="D34" s="51"/>
      <c r="E34" s="51"/>
      <c r="F34" s="51"/>
      <c r="G34" s="51"/>
      <c r="H34" s="51"/>
      <c r="I34" s="51"/>
      <c r="J34" s="51"/>
      <c r="K34" s="51"/>
    </row>
    <row r="35" spans="1:11" ht="15" customHeight="1" x14ac:dyDescent="0.25">
      <c r="A35" s="51" t="s">
        <v>879</v>
      </c>
      <c r="B35" s="51"/>
      <c r="C35" s="51"/>
      <c r="D35" s="51"/>
      <c r="E35" s="51"/>
      <c r="F35" s="51"/>
      <c r="G35" s="51"/>
      <c r="H35" s="51"/>
      <c r="I35" s="51"/>
      <c r="J35" s="51"/>
      <c r="K35" s="51"/>
    </row>
    <row r="36" spans="1:11" ht="15" customHeight="1" x14ac:dyDescent="0.25">
      <c r="A36" s="51"/>
      <c r="B36" s="51"/>
      <c r="C36" s="51"/>
      <c r="D36" s="51"/>
      <c r="E36" s="51"/>
      <c r="F36" s="51"/>
      <c r="G36" s="51"/>
      <c r="H36" s="51"/>
      <c r="I36" s="51"/>
      <c r="J36" s="51"/>
      <c r="K36" s="51"/>
    </row>
    <row r="37" spans="1:11" ht="15" customHeight="1" x14ac:dyDescent="0.25">
      <c r="A37" s="51" t="s">
        <v>948</v>
      </c>
      <c r="B37" s="51"/>
      <c r="C37" s="51"/>
      <c r="D37" s="51"/>
      <c r="E37" s="51"/>
      <c r="F37" s="51"/>
      <c r="G37" s="51"/>
      <c r="H37" s="51"/>
      <c r="I37" s="51"/>
      <c r="J37" s="51"/>
      <c r="K37" s="51"/>
    </row>
    <row r="38" spans="1:11" ht="15" customHeight="1" x14ac:dyDescent="0.25">
      <c r="A38" s="51"/>
      <c r="B38" s="62"/>
      <c r="C38" s="62"/>
      <c r="D38" s="62"/>
      <c r="E38" s="62"/>
      <c r="F38" s="62"/>
      <c r="G38" s="62"/>
      <c r="H38" s="62"/>
      <c r="I38" s="62"/>
      <c r="J38" s="62"/>
      <c r="K38" s="62"/>
    </row>
    <row r="39" spans="1:11" ht="15" customHeight="1" x14ac:dyDescent="0.25">
      <c r="A39" s="51"/>
      <c r="B39" s="62"/>
      <c r="C39" s="62"/>
      <c r="D39" s="62"/>
      <c r="E39" s="62"/>
      <c r="F39" s="62"/>
      <c r="G39" s="62"/>
      <c r="H39" s="62"/>
      <c r="I39" s="62"/>
      <c r="J39" s="62"/>
      <c r="K39" s="62"/>
    </row>
    <row r="40" spans="1:11" ht="15" customHeight="1" x14ac:dyDescent="0.25">
      <c r="A40" s="51"/>
      <c r="B40" s="62"/>
      <c r="C40" s="62"/>
      <c r="D40" s="62"/>
      <c r="E40" s="62"/>
      <c r="F40" s="62"/>
      <c r="G40" s="62"/>
      <c r="H40" s="62"/>
      <c r="I40" s="62"/>
      <c r="J40" s="62"/>
      <c r="K40" s="62"/>
    </row>
    <row r="41" spans="1:11" ht="15" customHeight="1" x14ac:dyDescent="0.25">
      <c r="A41" s="51"/>
      <c r="B41" s="62"/>
      <c r="C41" s="62"/>
      <c r="D41" s="62"/>
      <c r="E41" s="62"/>
      <c r="F41" s="62"/>
      <c r="G41" s="62"/>
      <c r="H41" s="62"/>
      <c r="I41" s="62"/>
      <c r="J41" s="62"/>
      <c r="K41" s="62"/>
    </row>
    <row r="42" spans="1:11" ht="15" customHeight="1" x14ac:dyDescent="0.25">
      <c r="A42" s="51"/>
      <c r="B42" s="62"/>
      <c r="C42" s="62"/>
      <c r="D42" s="62"/>
      <c r="E42" s="62"/>
      <c r="F42" s="62"/>
      <c r="G42" s="62"/>
      <c r="H42" s="62"/>
      <c r="I42" s="62"/>
      <c r="J42" s="62"/>
      <c r="K42" s="62"/>
    </row>
    <row r="43" spans="1:11" ht="15" customHeight="1" x14ac:dyDescent="0.25">
      <c r="A43" s="51"/>
      <c r="B43" s="62"/>
      <c r="C43" s="62"/>
      <c r="D43" s="62"/>
      <c r="E43" s="62"/>
      <c r="F43" s="62"/>
      <c r="G43" s="62"/>
      <c r="H43" s="62"/>
      <c r="I43" s="62"/>
      <c r="J43" s="62"/>
      <c r="K43" s="62"/>
    </row>
    <row r="44" spans="1:11" ht="15" customHeight="1" x14ac:dyDescent="0.25">
      <c r="A44" s="51"/>
      <c r="B44" s="62"/>
      <c r="C44" s="62"/>
      <c r="D44" s="62"/>
      <c r="E44" s="62"/>
      <c r="F44" s="62"/>
      <c r="G44" s="62"/>
      <c r="H44" s="62"/>
      <c r="I44" s="62"/>
      <c r="J44" s="62"/>
      <c r="K44" s="62"/>
    </row>
    <row r="45" spans="1:11" ht="15" customHeight="1" x14ac:dyDescent="0.25">
      <c r="A45" s="51"/>
      <c r="B45" s="62"/>
      <c r="C45" s="62"/>
      <c r="D45" s="62"/>
      <c r="E45" s="62"/>
      <c r="F45" s="62"/>
      <c r="G45" s="62"/>
      <c r="H45" s="62"/>
      <c r="I45" s="62"/>
      <c r="J45" s="62"/>
      <c r="K45" s="62"/>
    </row>
    <row r="46" spans="1:11" ht="14.25" customHeight="1" x14ac:dyDescent="0.25">
      <c r="A46" s="51"/>
      <c r="B46" s="62"/>
      <c r="C46" s="62"/>
      <c r="D46" s="62"/>
      <c r="E46" s="62"/>
      <c r="F46" s="62"/>
      <c r="G46" s="62"/>
      <c r="H46" s="62"/>
      <c r="I46" s="62"/>
      <c r="J46" s="62"/>
      <c r="K46" s="62"/>
    </row>
    <row r="47" spans="1:11" ht="15" customHeight="1" x14ac:dyDescent="0.25">
      <c r="A47" s="51"/>
      <c r="B47" s="51"/>
      <c r="C47" s="51"/>
      <c r="D47" s="51"/>
      <c r="E47" s="51"/>
      <c r="F47" s="51"/>
      <c r="G47" s="51"/>
      <c r="H47" s="51"/>
      <c r="I47" s="51"/>
      <c r="J47" s="51"/>
      <c r="K47" s="51"/>
    </row>
    <row r="48" spans="1:11" ht="15" customHeight="1" x14ac:dyDescent="0.25">
      <c r="A48" s="51"/>
      <c r="B48" s="63"/>
      <c r="C48" s="63"/>
      <c r="D48" s="63"/>
      <c r="E48" s="63"/>
      <c r="F48" s="63"/>
      <c r="G48" s="63"/>
      <c r="H48" s="63"/>
      <c r="I48" s="63"/>
      <c r="J48" s="63"/>
      <c r="K48" s="63"/>
    </row>
    <row r="49" spans="1:11" ht="15" customHeight="1" x14ac:dyDescent="0.25">
      <c r="A49" s="51"/>
      <c r="B49" s="63"/>
      <c r="C49" s="63"/>
      <c r="D49" s="63"/>
      <c r="E49" s="63"/>
      <c r="F49" s="63"/>
      <c r="G49" s="63"/>
      <c r="H49" s="63"/>
      <c r="I49" s="63"/>
      <c r="J49" s="63"/>
      <c r="K49" s="63"/>
    </row>
    <row r="50" spans="1:11" ht="15" customHeight="1" x14ac:dyDescent="0.25">
      <c r="A50" s="51"/>
      <c r="B50" s="63"/>
      <c r="C50" s="63"/>
      <c r="D50" s="63"/>
      <c r="E50" s="63"/>
      <c r="F50" s="63"/>
      <c r="G50" s="63"/>
      <c r="H50" s="63"/>
      <c r="I50" s="63"/>
      <c r="J50" s="63"/>
      <c r="K50" s="63"/>
    </row>
    <row r="51" spans="1:11" ht="15" customHeight="1" x14ac:dyDescent="0.25">
      <c r="A51" s="51"/>
      <c r="B51" s="63"/>
      <c r="C51" s="63"/>
      <c r="D51" s="63"/>
      <c r="E51" s="63"/>
      <c r="F51" s="63"/>
      <c r="G51" s="63"/>
      <c r="H51" s="63"/>
      <c r="I51" s="63"/>
      <c r="J51" s="63"/>
      <c r="K51" s="63"/>
    </row>
    <row r="52" spans="1:11" ht="15" customHeight="1" x14ac:dyDescent="0.25">
      <c r="A52" s="51"/>
      <c r="B52" s="63"/>
      <c r="C52" s="63"/>
      <c r="D52" s="63"/>
      <c r="E52" s="63"/>
      <c r="F52" s="63"/>
      <c r="G52" s="63"/>
      <c r="H52" s="63"/>
      <c r="I52" s="63"/>
      <c r="J52" s="63"/>
      <c r="K52" s="63"/>
    </row>
    <row r="53" spans="1:11" ht="21.75" customHeight="1" x14ac:dyDescent="0.25">
      <c r="A53" s="51"/>
      <c r="B53" s="63"/>
      <c r="C53" s="63"/>
      <c r="D53" s="63"/>
      <c r="E53" s="63"/>
      <c r="F53" s="63"/>
      <c r="G53" s="63"/>
      <c r="H53" s="63"/>
      <c r="I53" s="63"/>
      <c r="J53" s="63"/>
      <c r="K53" s="63"/>
    </row>
  </sheetData>
  <pageMargins left="0.7" right="0.7" top="0.75" bottom="0.75" header="0.3" footer="0.3"/>
  <pageSetup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3:AD403"/>
  <sheetViews>
    <sheetView workbookViewId="0">
      <selection activeCell="B38" sqref="B38:E38"/>
      <pivotSelection pane="bottomRight" showHeader="1" extendable="1" axis="axisRow" start="31" max="397" activeRow="37" activeCol="1" previousRow="37" previousCol="1" click="1" r:id="rId1">
        <pivotArea dataOnly="0" fieldPosition="0">
          <references count="1">
            <reference field="0" count="1">
              <x v="31"/>
            </reference>
          </references>
        </pivotArea>
      </pivotSelection>
    </sheetView>
  </sheetViews>
  <sheetFormatPr defaultRowHeight="15" x14ac:dyDescent="0.25"/>
  <cols>
    <col min="2" max="2" width="20" bestFit="1" customWidth="1"/>
    <col min="3" max="3" width="16.28515625" bestFit="1" customWidth="1"/>
    <col min="4" max="5" width="12" bestFit="1" customWidth="1"/>
    <col min="6" max="6" width="11" customWidth="1"/>
    <col min="7" max="7" width="12" bestFit="1" customWidth="1"/>
    <col min="8" max="29" width="5" bestFit="1" customWidth="1"/>
    <col min="30" max="30" width="10.7109375" bestFit="1" customWidth="1"/>
  </cols>
  <sheetData>
    <row r="3" spans="2:30" x14ac:dyDescent="0.25">
      <c r="B3" s="1" t="s">
        <v>401</v>
      </c>
      <c r="C3" t="s" vm="1">
        <v>403</v>
      </c>
    </row>
    <row r="5" spans="2:30" x14ac:dyDescent="0.25">
      <c r="B5" s="1" t="s">
        <v>402</v>
      </c>
      <c r="C5" s="1" t="s">
        <v>400</v>
      </c>
    </row>
    <row r="6" spans="2:30" x14ac:dyDescent="0.25">
      <c r="B6" s="1" t="s">
        <v>0</v>
      </c>
      <c r="C6">
        <v>2023</v>
      </c>
      <c r="D6">
        <v>2024</v>
      </c>
      <c r="E6" t="s">
        <v>399</v>
      </c>
      <c r="F6" s="1"/>
      <c r="K6" s="1"/>
      <c r="L6" s="1"/>
      <c r="M6" s="1"/>
      <c r="N6" s="1"/>
      <c r="O6" s="1"/>
      <c r="P6" s="1"/>
      <c r="Q6" s="1"/>
      <c r="R6" s="1"/>
      <c r="S6" s="1"/>
      <c r="T6" s="1"/>
      <c r="U6" s="1"/>
      <c r="V6" s="1"/>
      <c r="W6" s="1"/>
      <c r="X6" s="1"/>
      <c r="Y6" s="1"/>
      <c r="Z6" s="1"/>
      <c r="AA6" s="1"/>
      <c r="AB6" s="1"/>
      <c r="AC6" s="1"/>
      <c r="AD6" s="1"/>
    </row>
    <row r="7" spans="2:30" x14ac:dyDescent="0.25">
      <c r="B7" s="2" t="s">
        <v>1</v>
      </c>
      <c r="C7">
        <v>609.88</v>
      </c>
      <c r="D7">
        <v>1370.87</v>
      </c>
      <c r="E7">
        <v>1980.75</v>
      </c>
    </row>
    <row r="8" spans="2:30" x14ac:dyDescent="0.25">
      <c r="B8" s="2" t="s">
        <v>2</v>
      </c>
      <c r="C8">
        <v>156544.65</v>
      </c>
      <c r="D8">
        <v>168504.67</v>
      </c>
      <c r="E8">
        <v>325049.32</v>
      </c>
    </row>
    <row r="9" spans="2:30" x14ac:dyDescent="0.25">
      <c r="B9" s="2" t="s">
        <v>3</v>
      </c>
      <c r="C9">
        <v>67695.570000000007</v>
      </c>
      <c r="D9">
        <v>71552.28</v>
      </c>
      <c r="E9">
        <v>139247.85</v>
      </c>
    </row>
    <row r="10" spans="2:30" x14ac:dyDescent="0.25">
      <c r="B10" s="2" t="s">
        <v>4</v>
      </c>
      <c r="C10">
        <v>1524.7</v>
      </c>
      <c r="D10">
        <v>1381.29</v>
      </c>
      <c r="E10">
        <v>2905.99</v>
      </c>
    </row>
    <row r="11" spans="2:30" x14ac:dyDescent="0.25">
      <c r="B11" s="2" t="s">
        <v>5</v>
      </c>
      <c r="C11">
        <v>9148.2000000000007</v>
      </c>
      <c r="D11">
        <v>10034.67</v>
      </c>
      <c r="E11">
        <v>19182.870000000003</v>
      </c>
    </row>
    <row r="12" spans="2:30" x14ac:dyDescent="0.25">
      <c r="B12" s="2" t="s">
        <v>6</v>
      </c>
      <c r="C12">
        <v>1677.17</v>
      </c>
      <c r="D12">
        <v>3749.24</v>
      </c>
      <c r="E12">
        <v>5426.41</v>
      </c>
    </row>
    <row r="13" spans="2:30" x14ac:dyDescent="0.25">
      <c r="B13" s="2" t="s">
        <v>7</v>
      </c>
      <c r="C13">
        <v>1677.17</v>
      </c>
      <c r="D13">
        <v>3851.24</v>
      </c>
      <c r="E13">
        <v>5528.41</v>
      </c>
    </row>
    <row r="14" spans="2:30" x14ac:dyDescent="0.25">
      <c r="B14" s="2" t="s">
        <v>8</v>
      </c>
      <c r="C14">
        <v>1067.29</v>
      </c>
      <c r="D14">
        <v>1233.68</v>
      </c>
      <c r="E14">
        <v>2300.9700000000003</v>
      </c>
    </row>
    <row r="15" spans="2:30" x14ac:dyDescent="0.25">
      <c r="B15" s="2" t="s">
        <v>9</v>
      </c>
      <c r="C15">
        <v>2896.93</v>
      </c>
      <c r="D15">
        <v>3649.44</v>
      </c>
      <c r="E15">
        <v>6546.37</v>
      </c>
    </row>
    <row r="16" spans="2:30" x14ac:dyDescent="0.25">
      <c r="B16" s="2" t="s">
        <v>10</v>
      </c>
      <c r="C16">
        <v>1219.76</v>
      </c>
      <c r="D16">
        <v>1233.68</v>
      </c>
      <c r="E16">
        <v>2453.44</v>
      </c>
    </row>
    <row r="17" spans="2:5" x14ac:dyDescent="0.25">
      <c r="B17" s="2" t="s">
        <v>11</v>
      </c>
      <c r="C17">
        <v>20341.57</v>
      </c>
      <c r="D17">
        <v>24917.93</v>
      </c>
      <c r="E17">
        <v>45259.5</v>
      </c>
    </row>
    <row r="18" spans="2:5" x14ac:dyDescent="0.25">
      <c r="B18" s="2" t="s">
        <v>12</v>
      </c>
      <c r="C18">
        <v>302991.74</v>
      </c>
      <c r="D18">
        <v>254133.96</v>
      </c>
      <c r="E18">
        <v>557125.69999999995</v>
      </c>
    </row>
    <row r="19" spans="2:5" x14ac:dyDescent="0.25">
      <c r="B19" s="2" t="s">
        <v>13</v>
      </c>
      <c r="C19">
        <v>50415.92</v>
      </c>
      <c r="D19">
        <v>56953.97</v>
      </c>
      <c r="E19">
        <v>107369.89</v>
      </c>
    </row>
    <row r="20" spans="2:5" x14ac:dyDescent="0.25">
      <c r="B20" s="2" t="s">
        <v>14</v>
      </c>
      <c r="C20">
        <v>29219.24</v>
      </c>
      <c r="D20">
        <v>19327.34</v>
      </c>
      <c r="E20">
        <v>48546.58</v>
      </c>
    </row>
    <row r="21" spans="2:5" x14ac:dyDescent="0.25">
      <c r="B21" s="2" t="s">
        <v>15</v>
      </c>
      <c r="C21">
        <v>48872.98</v>
      </c>
      <c r="D21">
        <v>101792.61</v>
      </c>
      <c r="E21">
        <v>150665.59</v>
      </c>
    </row>
    <row r="22" spans="2:5" x14ac:dyDescent="0.25">
      <c r="B22" s="2" t="s">
        <v>16</v>
      </c>
      <c r="C22">
        <v>38359.9</v>
      </c>
      <c r="D22">
        <v>18042.57</v>
      </c>
      <c r="E22">
        <v>56402.47</v>
      </c>
    </row>
    <row r="23" spans="2:5" x14ac:dyDescent="0.25">
      <c r="B23" s="2" t="s">
        <v>17</v>
      </c>
      <c r="C23">
        <v>217754.23999999999</v>
      </c>
      <c r="D23">
        <v>206842.59</v>
      </c>
      <c r="E23">
        <v>424596.82999999996</v>
      </c>
    </row>
    <row r="24" spans="2:5" x14ac:dyDescent="0.25">
      <c r="B24" s="2" t="s">
        <v>18</v>
      </c>
      <c r="C24">
        <v>65566.080000000002</v>
      </c>
      <c r="D24">
        <v>64307.28</v>
      </c>
      <c r="E24">
        <v>129873.36</v>
      </c>
    </row>
    <row r="25" spans="2:5" x14ac:dyDescent="0.25">
      <c r="B25" s="2" t="s">
        <v>19</v>
      </c>
      <c r="C25">
        <v>457.41</v>
      </c>
      <c r="D25">
        <v>771.05</v>
      </c>
      <c r="E25">
        <v>1228.46</v>
      </c>
    </row>
    <row r="26" spans="2:5" x14ac:dyDescent="0.25">
      <c r="B26" s="2" t="s">
        <v>20</v>
      </c>
      <c r="C26">
        <v>3409.22</v>
      </c>
      <c r="D26">
        <v>4317.88</v>
      </c>
      <c r="E26">
        <v>7727.1</v>
      </c>
    </row>
    <row r="27" spans="2:5" x14ac:dyDescent="0.25">
      <c r="B27" s="2" t="s">
        <v>21</v>
      </c>
      <c r="C27">
        <v>6556.21</v>
      </c>
      <c r="D27">
        <v>6322.61</v>
      </c>
      <c r="E27">
        <v>12878.82</v>
      </c>
    </row>
    <row r="28" spans="2:5" x14ac:dyDescent="0.25">
      <c r="B28" s="2" t="s">
        <v>22</v>
      </c>
      <c r="C28">
        <v>6426.82</v>
      </c>
      <c r="D28">
        <v>6553.87</v>
      </c>
      <c r="E28">
        <v>12980.689999999999</v>
      </c>
    </row>
    <row r="29" spans="2:5" x14ac:dyDescent="0.25">
      <c r="B29" s="2" t="s">
        <v>23</v>
      </c>
      <c r="C29">
        <v>1677.17</v>
      </c>
      <c r="D29">
        <v>2004.73</v>
      </c>
      <c r="E29">
        <v>3681.9</v>
      </c>
    </row>
    <row r="30" spans="2:5" x14ac:dyDescent="0.25">
      <c r="B30" s="2" t="s">
        <v>24</v>
      </c>
      <c r="C30">
        <v>104441.95</v>
      </c>
      <c r="D30">
        <v>111956.46</v>
      </c>
      <c r="E30">
        <v>216398.41</v>
      </c>
    </row>
    <row r="31" spans="2:5" x14ac:dyDescent="0.25">
      <c r="B31" s="2" t="s">
        <v>25</v>
      </c>
      <c r="C31">
        <v>50924.98</v>
      </c>
      <c r="D31">
        <v>61089.05</v>
      </c>
      <c r="E31">
        <v>112014.03</v>
      </c>
    </row>
    <row r="32" spans="2:5" x14ac:dyDescent="0.25">
      <c r="B32" s="2" t="s">
        <v>26</v>
      </c>
      <c r="C32">
        <v>28511.89</v>
      </c>
      <c r="D32">
        <v>32511.58</v>
      </c>
      <c r="E32">
        <v>61023.47</v>
      </c>
    </row>
    <row r="33" spans="2:5" x14ac:dyDescent="0.25">
      <c r="B33" s="2" t="s">
        <v>27</v>
      </c>
      <c r="C33">
        <v>71203.509999999995</v>
      </c>
      <c r="D33">
        <v>82630.84</v>
      </c>
      <c r="E33">
        <v>153834.34999999998</v>
      </c>
    </row>
    <row r="34" spans="2:5" x14ac:dyDescent="0.25">
      <c r="B34" s="2" t="s">
        <v>28</v>
      </c>
      <c r="C34">
        <v>42539.13</v>
      </c>
      <c r="D34">
        <v>44258.27</v>
      </c>
      <c r="E34">
        <v>86797.4</v>
      </c>
    </row>
    <row r="35" spans="2:5" x14ac:dyDescent="0.25">
      <c r="B35" s="2" t="s">
        <v>29</v>
      </c>
      <c r="C35">
        <v>21278.23</v>
      </c>
      <c r="D35">
        <v>21985.52</v>
      </c>
      <c r="E35">
        <v>43263.75</v>
      </c>
    </row>
    <row r="36" spans="2:5" x14ac:dyDescent="0.25">
      <c r="B36" s="2" t="s">
        <v>30</v>
      </c>
      <c r="C36">
        <v>17991.46</v>
      </c>
      <c r="D36">
        <v>24012.49</v>
      </c>
      <c r="E36">
        <v>42003.95</v>
      </c>
    </row>
    <row r="37" spans="2:5" x14ac:dyDescent="0.25">
      <c r="B37" s="2" t="s">
        <v>31</v>
      </c>
      <c r="C37">
        <v>18836.900000000001</v>
      </c>
      <c r="D37">
        <v>29409.81</v>
      </c>
      <c r="E37">
        <v>48246.710000000006</v>
      </c>
    </row>
    <row r="38" spans="2:5" x14ac:dyDescent="0.25">
      <c r="B38" s="2" t="s">
        <v>32</v>
      </c>
      <c r="C38">
        <v>10471.9</v>
      </c>
      <c r="D38">
        <v>10177.86</v>
      </c>
      <c r="E38">
        <v>20649.760000000002</v>
      </c>
    </row>
    <row r="39" spans="2:5" x14ac:dyDescent="0.25">
      <c r="B39" s="2" t="s">
        <v>33</v>
      </c>
      <c r="C39">
        <v>3201.87</v>
      </c>
      <c r="D39">
        <v>2004.73</v>
      </c>
      <c r="E39">
        <v>5206.6000000000004</v>
      </c>
    </row>
    <row r="40" spans="2:5" x14ac:dyDescent="0.25">
      <c r="B40" s="2" t="s">
        <v>34</v>
      </c>
      <c r="C40">
        <v>17342.71</v>
      </c>
      <c r="D40">
        <v>24231.49</v>
      </c>
      <c r="E40">
        <v>41574.199999999997</v>
      </c>
    </row>
    <row r="41" spans="2:5" x14ac:dyDescent="0.25">
      <c r="B41" s="2" t="s">
        <v>35</v>
      </c>
      <c r="C41">
        <v>1677.17</v>
      </c>
      <c r="D41">
        <v>2158.94</v>
      </c>
      <c r="E41">
        <v>3836.11</v>
      </c>
    </row>
    <row r="42" spans="2:5" x14ac:dyDescent="0.25">
      <c r="B42" s="2" t="s">
        <v>36</v>
      </c>
      <c r="C42">
        <v>7517.27</v>
      </c>
      <c r="D42">
        <v>9079.65</v>
      </c>
      <c r="E42">
        <v>16596.919999999998</v>
      </c>
    </row>
    <row r="43" spans="2:5" x14ac:dyDescent="0.25">
      <c r="B43" s="2" t="s">
        <v>37</v>
      </c>
      <c r="C43">
        <v>1674024.91</v>
      </c>
      <c r="D43">
        <v>1919115.07</v>
      </c>
      <c r="E43">
        <v>3593139.98</v>
      </c>
    </row>
    <row r="44" spans="2:5" x14ac:dyDescent="0.25">
      <c r="B44" s="2" t="s">
        <v>38</v>
      </c>
      <c r="C44">
        <v>644835.88</v>
      </c>
      <c r="D44">
        <v>728606.51</v>
      </c>
      <c r="E44">
        <v>1373442.3900000001</v>
      </c>
    </row>
    <row r="45" spans="2:5" x14ac:dyDescent="0.25">
      <c r="B45" s="2" t="s">
        <v>39</v>
      </c>
      <c r="C45">
        <v>40572.44</v>
      </c>
      <c r="D45">
        <v>33463.57</v>
      </c>
      <c r="E45">
        <v>74036.010000000009</v>
      </c>
    </row>
    <row r="46" spans="2:5" x14ac:dyDescent="0.25">
      <c r="B46" s="2" t="s">
        <v>40</v>
      </c>
      <c r="C46">
        <v>17161.189999999999</v>
      </c>
      <c r="D46">
        <v>16192.05</v>
      </c>
      <c r="E46">
        <v>33353.24</v>
      </c>
    </row>
    <row r="47" spans="2:5" x14ac:dyDescent="0.25">
      <c r="B47" s="2" t="s">
        <v>41</v>
      </c>
      <c r="C47">
        <v>36135.39</v>
      </c>
      <c r="D47">
        <v>37781.449999999997</v>
      </c>
      <c r="E47">
        <v>73916.84</v>
      </c>
    </row>
    <row r="48" spans="2:5" x14ac:dyDescent="0.25">
      <c r="B48" s="2" t="s">
        <v>42</v>
      </c>
      <c r="C48">
        <v>10063.02</v>
      </c>
      <c r="D48">
        <v>16686.75</v>
      </c>
      <c r="E48">
        <v>26749.77</v>
      </c>
    </row>
    <row r="49" spans="2:5" x14ac:dyDescent="0.25">
      <c r="B49" s="2" t="s">
        <v>43</v>
      </c>
      <c r="C49">
        <v>41929.25</v>
      </c>
      <c r="D49">
        <v>41790.910000000003</v>
      </c>
      <c r="E49">
        <v>83720.160000000003</v>
      </c>
    </row>
    <row r="50" spans="2:5" x14ac:dyDescent="0.25">
      <c r="B50" s="2" t="s">
        <v>44</v>
      </c>
      <c r="C50">
        <v>16273.37</v>
      </c>
      <c r="D50">
        <v>16073.53</v>
      </c>
      <c r="E50">
        <v>32346.9</v>
      </c>
    </row>
    <row r="51" spans="2:5" x14ac:dyDescent="0.25">
      <c r="B51" s="2" t="s">
        <v>45</v>
      </c>
      <c r="C51">
        <v>30211.48</v>
      </c>
      <c r="D51">
        <v>31848.42</v>
      </c>
      <c r="E51">
        <v>62059.899999999994</v>
      </c>
    </row>
    <row r="52" spans="2:5" x14ac:dyDescent="0.25">
      <c r="B52" s="2" t="s">
        <v>46</v>
      </c>
      <c r="C52">
        <v>25005.08</v>
      </c>
      <c r="D52">
        <v>24519.39</v>
      </c>
      <c r="E52">
        <v>49524.47</v>
      </c>
    </row>
    <row r="53" spans="2:5" x14ac:dyDescent="0.25">
      <c r="B53" s="2" t="s">
        <v>47</v>
      </c>
      <c r="C53">
        <v>22870.5</v>
      </c>
      <c r="D53">
        <v>22206.240000000002</v>
      </c>
      <c r="E53">
        <v>45076.740000000005</v>
      </c>
    </row>
    <row r="54" spans="2:5" x14ac:dyDescent="0.25">
      <c r="B54" s="2" t="s">
        <v>48</v>
      </c>
      <c r="C54">
        <v>51107.18</v>
      </c>
      <c r="D54">
        <v>42867.41</v>
      </c>
      <c r="E54">
        <v>93974.59</v>
      </c>
    </row>
    <row r="55" spans="2:5" x14ac:dyDescent="0.25">
      <c r="B55" s="2" t="s">
        <v>49</v>
      </c>
      <c r="C55">
        <v>33435.64</v>
      </c>
      <c r="D55">
        <v>19367.32</v>
      </c>
      <c r="E55">
        <v>52802.96</v>
      </c>
    </row>
    <row r="56" spans="2:5" x14ac:dyDescent="0.25">
      <c r="B56" s="2" t="s">
        <v>50</v>
      </c>
      <c r="C56">
        <v>39844.5</v>
      </c>
      <c r="D56">
        <v>41733.82</v>
      </c>
      <c r="E56">
        <v>81578.320000000007</v>
      </c>
    </row>
    <row r="57" spans="2:5" x14ac:dyDescent="0.25">
      <c r="B57" s="2" t="s">
        <v>51</v>
      </c>
      <c r="C57">
        <v>17991.46</v>
      </c>
      <c r="D57">
        <v>18042.57</v>
      </c>
      <c r="E57">
        <v>36034.03</v>
      </c>
    </row>
    <row r="58" spans="2:5" x14ac:dyDescent="0.25">
      <c r="B58" s="2" t="s">
        <v>52</v>
      </c>
      <c r="C58">
        <v>7318.56</v>
      </c>
      <c r="D58">
        <v>8481.5499999999993</v>
      </c>
      <c r="E58">
        <v>15800.11</v>
      </c>
    </row>
    <row r="59" spans="2:5" x14ac:dyDescent="0.25">
      <c r="B59" s="2" t="s">
        <v>53</v>
      </c>
      <c r="C59">
        <v>762.35</v>
      </c>
      <c r="D59">
        <v>925.26</v>
      </c>
      <c r="E59">
        <v>1687.6100000000001</v>
      </c>
    </row>
    <row r="60" spans="2:5" x14ac:dyDescent="0.25">
      <c r="B60" s="2" t="s">
        <v>54</v>
      </c>
      <c r="C60">
        <v>1067.29</v>
      </c>
      <c r="D60">
        <v>1233.68</v>
      </c>
      <c r="E60">
        <v>2300.9700000000003</v>
      </c>
    </row>
    <row r="61" spans="2:5" x14ac:dyDescent="0.25">
      <c r="B61" s="2" t="s">
        <v>55</v>
      </c>
      <c r="C61">
        <v>1219.76</v>
      </c>
      <c r="D61">
        <v>1542.1</v>
      </c>
      <c r="E61">
        <v>2761.8599999999997</v>
      </c>
    </row>
    <row r="62" spans="2:5" x14ac:dyDescent="0.25">
      <c r="B62" s="2" t="s">
        <v>56</v>
      </c>
      <c r="C62">
        <v>319332.63</v>
      </c>
      <c r="D62">
        <v>289071.03999999998</v>
      </c>
      <c r="E62">
        <v>608403.66999999993</v>
      </c>
    </row>
    <row r="63" spans="2:5" x14ac:dyDescent="0.25">
      <c r="B63" s="2" t="s">
        <v>57</v>
      </c>
      <c r="C63">
        <v>13862.95</v>
      </c>
      <c r="D63">
        <v>10486.28</v>
      </c>
      <c r="E63">
        <v>24349.230000000003</v>
      </c>
    </row>
    <row r="64" spans="2:5" x14ac:dyDescent="0.25">
      <c r="B64" s="2" t="s">
        <v>58</v>
      </c>
      <c r="C64">
        <v>762.35</v>
      </c>
      <c r="D64">
        <v>1079.47</v>
      </c>
      <c r="E64">
        <v>1841.8200000000002</v>
      </c>
    </row>
    <row r="65" spans="2:5" x14ac:dyDescent="0.25">
      <c r="B65" s="2" t="s">
        <v>60</v>
      </c>
      <c r="C65">
        <v>10977.84</v>
      </c>
      <c r="D65">
        <v>9715.23</v>
      </c>
      <c r="E65">
        <v>20693.07</v>
      </c>
    </row>
    <row r="66" spans="2:5" x14ac:dyDescent="0.25">
      <c r="B66" s="2" t="s">
        <v>61</v>
      </c>
      <c r="C66">
        <v>1372.23</v>
      </c>
      <c r="D66">
        <v>1079.47</v>
      </c>
      <c r="E66">
        <v>2451.6999999999998</v>
      </c>
    </row>
    <row r="67" spans="2:5" x14ac:dyDescent="0.25">
      <c r="B67" s="2" t="s">
        <v>62</v>
      </c>
      <c r="C67">
        <v>145865.26999999999</v>
      </c>
      <c r="D67">
        <v>104244.27</v>
      </c>
      <c r="E67">
        <v>250109.53999999998</v>
      </c>
    </row>
    <row r="68" spans="2:5" x14ac:dyDescent="0.25">
      <c r="B68" s="2" t="s">
        <v>63</v>
      </c>
      <c r="C68">
        <v>60582.27</v>
      </c>
      <c r="D68">
        <v>49738.81</v>
      </c>
      <c r="E68">
        <v>110321.07999999999</v>
      </c>
    </row>
    <row r="69" spans="2:5" x14ac:dyDescent="0.25">
      <c r="B69" s="2" t="s">
        <v>64</v>
      </c>
      <c r="C69">
        <v>291501.84999999998</v>
      </c>
      <c r="D69">
        <v>280474.13</v>
      </c>
      <c r="E69">
        <v>571975.98</v>
      </c>
    </row>
    <row r="70" spans="2:5" x14ac:dyDescent="0.25">
      <c r="B70" s="2" t="s">
        <v>65</v>
      </c>
      <c r="C70">
        <v>70744.92</v>
      </c>
      <c r="D70">
        <v>70935.45</v>
      </c>
      <c r="E70">
        <v>141680.37</v>
      </c>
    </row>
    <row r="71" spans="2:5" x14ac:dyDescent="0.25">
      <c r="B71" s="2" t="s">
        <v>66</v>
      </c>
      <c r="C71">
        <v>1982.11</v>
      </c>
      <c r="D71">
        <v>1233.68</v>
      </c>
      <c r="E71">
        <v>3215.79</v>
      </c>
    </row>
    <row r="72" spans="2:5" x14ac:dyDescent="0.25">
      <c r="B72" s="2" t="s">
        <v>67</v>
      </c>
      <c r="C72">
        <v>914.82</v>
      </c>
      <c r="D72">
        <v>1233.68</v>
      </c>
      <c r="E72">
        <v>2148.5</v>
      </c>
    </row>
    <row r="73" spans="2:5" x14ac:dyDescent="0.25">
      <c r="B73" s="2" t="s">
        <v>68</v>
      </c>
      <c r="C73">
        <v>7859.7</v>
      </c>
      <c r="D73">
        <v>7583.4</v>
      </c>
      <c r="E73">
        <v>15443.099999999999</v>
      </c>
    </row>
    <row r="74" spans="2:5" x14ac:dyDescent="0.25">
      <c r="B74" s="2" t="s">
        <v>69</v>
      </c>
      <c r="C74">
        <v>4116.6899999999996</v>
      </c>
      <c r="D74">
        <v>4780.51</v>
      </c>
      <c r="E74">
        <v>8897.2000000000007</v>
      </c>
    </row>
    <row r="75" spans="2:5" x14ac:dyDescent="0.25">
      <c r="B75" s="2" t="s">
        <v>70</v>
      </c>
      <c r="C75">
        <v>448142.66</v>
      </c>
      <c r="D75">
        <v>401933.38</v>
      </c>
      <c r="E75">
        <v>850076.04</v>
      </c>
    </row>
    <row r="76" spans="2:5" x14ac:dyDescent="0.25">
      <c r="B76" s="2" t="s">
        <v>71</v>
      </c>
      <c r="C76">
        <v>81626.58</v>
      </c>
      <c r="D76">
        <v>124916.88</v>
      </c>
      <c r="E76">
        <v>206543.46000000002</v>
      </c>
    </row>
    <row r="77" spans="2:5" x14ac:dyDescent="0.25">
      <c r="B77" s="2" t="s">
        <v>72</v>
      </c>
      <c r="C77">
        <v>145095.38</v>
      </c>
      <c r="D77">
        <v>141863.65</v>
      </c>
      <c r="E77">
        <v>286959.03000000003</v>
      </c>
    </row>
    <row r="78" spans="2:5" x14ac:dyDescent="0.25">
      <c r="B78" s="2" t="s">
        <v>73</v>
      </c>
      <c r="C78">
        <v>40511.760000000002</v>
      </c>
      <c r="D78">
        <v>23669.01</v>
      </c>
      <c r="E78">
        <v>64180.770000000004</v>
      </c>
    </row>
    <row r="79" spans="2:5" x14ac:dyDescent="0.25">
      <c r="B79" s="2" t="s">
        <v>74</v>
      </c>
      <c r="C79">
        <v>433161.81</v>
      </c>
      <c r="D79">
        <v>386711.49</v>
      </c>
      <c r="E79">
        <v>819873.3</v>
      </c>
    </row>
    <row r="80" spans="2:5" x14ac:dyDescent="0.25">
      <c r="B80" s="2" t="s">
        <v>75</v>
      </c>
      <c r="C80">
        <v>52754.62</v>
      </c>
      <c r="D80">
        <v>56749.279999999999</v>
      </c>
      <c r="E80">
        <v>109503.9</v>
      </c>
    </row>
    <row r="81" spans="2:5" x14ac:dyDescent="0.25">
      <c r="B81" s="2" t="s">
        <v>76</v>
      </c>
      <c r="C81">
        <v>2287.0500000000002</v>
      </c>
      <c r="D81">
        <v>2158.94</v>
      </c>
      <c r="E81">
        <v>4445.99</v>
      </c>
    </row>
    <row r="82" spans="2:5" x14ac:dyDescent="0.25">
      <c r="B82" s="2" t="s">
        <v>77</v>
      </c>
      <c r="C82">
        <v>11790.33</v>
      </c>
      <c r="D82">
        <v>9252.6</v>
      </c>
      <c r="E82">
        <v>21042.93</v>
      </c>
    </row>
    <row r="83" spans="2:5" x14ac:dyDescent="0.25">
      <c r="B83" s="2" t="s">
        <v>78</v>
      </c>
      <c r="C83">
        <v>10128.27</v>
      </c>
      <c r="D83">
        <v>9449.4599999999991</v>
      </c>
      <c r="E83">
        <v>19577.73</v>
      </c>
    </row>
    <row r="84" spans="2:5" x14ac:dyDescent="0.25">
      <c r="B84" s="2" t="s">
        <v>79</v>
      </c>
      <c r="C84">
        <v>1524.7</v>
      </c>
      <c r="D84">
        <v>1233.68</v>
      </c>
      <c r="E84">
        <v>2758.38</v>
      </c>
    </row>
    <row r="85" spans="2:5" x14ac:dyDescent="0.25">
      <c r="B85" s="2" t="s">
        <v>80</v>
      </c>
      <c r="C85">
        <v>7775.97</v>
      </c>
      <c r="D85">
        <v>6939.45</v>
      </c>
      <c r="E85">
        <v>14715.42</v>
      </c>
    </row>
    <row r="86" spans="2:5" x14ac:dyDescent="0.25">
      <c r="B86" s="2" t="s">
        <v>81</v>
      </c>
      <c r="C86">
        <v>2812.5</v>
      </c>
      <c r="D86">
        <v>3218.21</v>
      </c>
      <c r="E86">
        <v>6030.71</v>
      </c>
    </row>
    <row r="87" spans="2:5" x14ac:dyDescent="0.25">
      <c r="B87" s="2" t="s">
        <v>82</v>
      </c>
      <c r="C87">
        <v>3354.34</v>
      </c>
      <c r="D87">
        <v>3238.41</v>
      </c>
      <c r="E87">
        <v>6592.75</v>
      </c>
    </row>
    <row r="88" spans="2:5" x14ac:dyDescent="0.25">
      <c r="B88" s="2" t="s">
        <v>83</v>
      </c>
      <c r="C88">
        <v>5031.51</v>
      </c>
      <c r="D88">
        <v>6014.19</v>
      </c>
      <c r="E88">
        <v>11045.7</v>
      </c>
    </row>
    <row r="89" spans="2:5" x14ac:dyDescent="0.25">
      <c r="B89" s="2" t="s">
        <v>84</v>
      </c>
      <c r="C89">
        <v>1219.76</v>
      </c>
      <c r="D89">
        <v>2768.64</v>
      </c>
      <c r="E89">
        <v>3988.3999999999996</v>
      </c>
    </row>
    <row r="90" spans="2:5" x14ac:dyDescent="0.25">
      <c r="B90" s="2" t="s">
        <v>85</v>
      </c>
      <c r="C90">
        <v>845.96</v>
      </c>
      <c r="D90">
        <v>462.63</v>
      </c>
      <c r="E90">
        <v>1308.5900000000001</v>
      </c>
    </row>
    <row r="91" spans="2:5" x14ac:dyDescent="0.25">
      <c r="B91" s="2" t="s">
        <v>86</v>
      </c>
      <c r="C91">
        <v>31876.45</v>
      </c>
      <c r="D91">
        <v>29126.959999999999</v>
      </c>
      <c r="E91">
        <v>61003.41</v>
      </c>
    </row>
    <row r="92" spans="2:5" x14ac:dyDescent="0.25">
      <c r="B92" s="2" t="s">
        <v>87</v>
      </c>
      <c r="C92">
        <v>27292.13</v>
      </c>
      <c r="D92">
        <v>31458.84</v>
      </c>
      <c r="E92">
        <v>58750.97</v>
      </c>
    </row>
    <row r="93" spans="2:5" x14ac:dyDescent="0.25">
      <c r="B93" s="2" t="s">
        <v>88</v>
      </c>
      <c r="C93">
        <v>29728.6</v>
      </c>
      <c r="D93">
        <v>60711.78</v>
      </c>
      <c r="E93">
        <v>90440.38</v>
      </c>
    </row>
    <row r="94" spans="2:5" x14ac:dyDescent="0.25">
      <c r="B94" s="2" t="s">
        <v>89</v>
      </c>
      <c r="C94">
        <v>30494</v>
      </c>
      <c r="D94">
        <v>30533.58</v>
      </c>
      <c r="E94">
        <v>61027.58</v>
      </c>
    </row>
    <row r="95" spans="2:5" x14ac:dyDescent="0.25">
      <c r="B95" s="2" t="s">
        <v>90</v>
      </c>
      <c r="C95">
        <v>661302.37</v>
      </c>
      <c r="D95">
        <v>749169.5</v>
      </c>
      <c r="E95">
        <v>1410471.87</v>
      </c>
    </row>
    <row r="96" spans="2:5" x14ac:dyDescent="0.25">
      <c r="B96" s="2" t="s">
        <v>91</v>
      </c>
      <c r="C96">
        <v>629589.13</v>
      </c>
      <c r="D96">
        <v>647260.28</v>
      </c>
      <c r="E96">
        <v>1276849.4100000001</v>
      </c>
    </row>
    <row r="97" spans="2:5" x14ac:dyDescent="0.25">
      <c r="B97" s="2" t="s">
        <v>92</v>
      </c>
      <c r="C97">
        <v>521945.55</v>
      </c>
      <c r="D97">
        <v>487598.09</v>
      </c>
      <c r="E97">
        <v>1009543.64</v>
      </c>
    </row>
    <row r="98" spans="2:5" x14ac:dyDescent="0.25">
      <c r="B98" s="2" t="s">
        <v>93</v>
      </c>
      <c r="C98">
        <v>169590.97</v>
      </c>
      <c r="D98">
        <v>162011.51999999999</v>
      </c>
      <c r="E98">
        <v>331602.49</v>
      </c>
    </row>
    <row r="99" spans="2:5" x14ac:dyDescent="0.25">
      <c r="B99" s="2" t="s">
        <v>94</v>
      </c>
      <c r="C99">
        <v>38154.14</v>
      </c>
      <c r="D99">
        <v>43923.17</v>
      </c>
      <c r="E99">
        <v>82077.31</v>
      </c>
    </row>
    <row r="100" spans="2:5" x14ac:dyDescent="0.25">
      <c r="B100" s="2" t="s">
        <v>95</v>
      </c>
      <c r="C100">
        <v>98797.45</v>
      </c>
      <c r="D100">
        <v>99380.800000000003</v>
      </c>
      <c r="E100">
        <v>198178.25</v>
      </c>
    </row>
    <row r="101" spans="2:5" x14ac:dyDescent="0.25">
      <c r="B101" s="2" t="s">
        <v>96</v>
      </c>
      <c r="C101">
        <v>57734.36</v>
      </c>
      <c r="D101">
        <v>44566.69</v>
      </c>
      <c r="E101">
        <v>102301.05</v>
      </c>
    </row>
    <row r="102" spans="2:5" x14ac:dyDescent="0.25">
      <c r="B102" s="2" t="s">
        <v>97</v>
      </c>
      <c r="C102">
        <v>52893.07</v>
      </c>
      <c r="D102">
        <v>68660.259999999995</v>
      </c>
      <c r="E102">
        <v>121553.32999999999</v>
      </c>
    </row>
    <row r="103" spans="2:5" x14ac:dyDescent="0.25">
      <c r="B103" s="2" t="s">
        <v>98</v>
      </c>
      <c r="C103">
        <v>83111.5</v>
      </c>
      <c r="D103">
        <v>83766.05</v>
      </c>
      <c r="E103">
        <v>166877.54999999999</v>
      </c>
    </row>
    <row r="104" spans="2:5" x14ac:dyDescent="0.25">
      <c r="B104" s="2" t="s">
        <v>99</v>
      </c>
      <c r="C104">
        <v>1677.17</v>
      </c>
      <c r="D104">
        <v>1696.31</v>
      </c>
      <c r="E104">
        <v>3373.48</v>
      </c>
    </row>
    <row r="105" spans="2:5" x14ac:dyDescent="0.25">
      <c r="B105" s="2" t="s">
        <v>100</v>
      </c>
      <c r="C105">
        <v>109976.25</v>
      </c>
      <c r="D105">
        <v>89988.74</v>
      </c>
      <c r="E105">
        <v>199964.99</v>
      </c>
    </row>
    <row r="106" spans="2:5" x14ac:dyDescent="0.25">
      <c r="B106" s="2" t="s">
        <v>101</v>
      </c>
      <c r="C106">
        <v>155644.24</v>
      </c>
      <c r="D106">
        <v>131590.39999999999</v>
      </c>
      <c r="E106">
        <v>287234.64</v>
      </c>
    </row>
    <row r="107" spans="2:5" x14ac:dyDescent="0.25">
      <c r="B107" s="2" t="s">
        <v>102</v>
      </c>
      <c r="C107">
        <v>71354.789999999994</v>
      </c>
      <c r="D107">
        <v>74019.600000000006</v>
      </c>
      <c r="E107">
        <v>145374.39000000001</v>
      </c>
    </row>
    <row r="108" spans="2:5" x14ac:dyDescent="0.25">
      <c r="B108" s="2" t="s">
        <v>103</v>
      </c>
      <c r="C108">
        <v>688256.87</v>
      </c>
      <c r="D108">
        <v>630915.93000000005</v>
      </c>
      <c r="E108">
        <v>1319172.8</v>
      </c>
    </row>
    <row r="109" spans="2:5" x14ac:dyDescent="0.25">
      <c r="B109" s="2" t="s">
        <v>104</v>
      </c>
      <c r="C109">
        <v>121770.71</v>
      </c>
      <c r="D109">
        <v>123777.22</v>
      </c>
      <c r="E109">
        <v>245547.93</v>
      </c>
    </row>
    <row r="110" spans="2:5" x14ac:dyDescent="0.25">
      <c r="B110" s="2" t="s">
        <v>105</v>
      </c>
      <c r="C110">
        <v>328586.18</v>
      </c>
      <c r="D110">
        <v>298577.34000000003</v>
      </c>
      <c r="E110">
        <v>627163.52</v>
      </c>
    </row>
    <row r="111" spans="2:5" x14ac:dyDescent="0.25">
      <c r="B111" s="2" t="s">
        <v>106</v>
      </c>
      <c r="C111">
        <v>61145.29</v>
      </c>
      <c r="D111">
        <v>69327.58</v>
      </c>
      <c r="E111">
        <v>130472.87</v>
      </c>
    </row>
    <row r="112" spans="2:5" x14ac:dyDescent="0.25">
      <c r="B112" s="2" t="s">
        <v>107</v>
      </c>
      <c r="C112">
        <v>23442.18</v>
      </c>
      <c r="D112">
        <v>27303.63</v>
      </c>
      <c r="E112">
        <v>50745.81</v>
      </c>
    </row>
    <row r="113" spans="2:5" x14ac:dyDescent="0.25">
      <c r="B113" s="2" t="s">
        <v>108</v>
      </c>
      <c r="C113">
        <v>115604.24</v>
      </c>
      <c r="D113">
        <v>129434.16</v>
      </c>
      <c r="E113">
        <v>245038.40000000002</v>
      </c>
    </row>
    <row r="114" spans="2:5" x14ac:dyDescent="0.25">
      <c r="B114" s="2" t="s">
        <v>109</v>
      </c>
      <c r="C114">
        <v>72916.990000000005</v>
      </c>
      <c r="D114">
        <v>68809.59</v>
      </c>
      <c r="E114">
        <v>141726.58000000002</v>
      </c>
    </row>
    <row r="115" spans="2:5" x14ac:dyDescent="0.25">
      <c r="B115" s="2" t="s">
        <v>110</v>
      </c>
      <c r="C115">
        <v>1505085.85</v>
      </c>
      <c r="D115">
        <v>1482663.71</v>
      </c>
      <c r="E115">
        <v>2987749.56</v>
      </c>
    </row>
    <row r="116" spans="2:5" x14ac:dyDescent="0.25">
      <c r="B116" s="2" t="s">
        <v>111</v>
      </c>
      <c r="C116">
        <v>525911.23</v>
      </c>
      <c r="D116">
        <v>556586.27</v>
      </c>
      <c r="E116">
        <v>1082497.5</v>
      </c>
    </row>
    <row r="117" spans="2:5" x14ac:dyDescent="0.25">
      <c r="B117" s="2" t="s">
        <v>112</v>
      </c>
      <c r="C117">
        <v>7013.62</v>
      </c>
      <c r="D117">
        <v>6322.61</v>
      </c>
      <c r="E117">
        <v>13336.23</v>
      </c>
    </row>
    <row r="118" spans="2:5" x14ac:dyDescent="0.25">
      <c r="B118" s="2" t="s">
        <v>113</v>
      </c>
      <c r="C118">
        <v>7639.05</v>
      </c>
      <c r="D118">
        <v>9609.41</v>
      </c>
      <c r="E118">
        <v>17248.46</v>
      </c>
    </row>
    <row r="119" spans="2:5" x14ac:dyDescent="0.25">
      <c r="B119" s="2" t="s">
        <v>114</v>
      </c>
      <c r="C119">
        <v>2287.0500000000002</v>
      </c>
      <c r="D119">
        <v>3084.2</v>
      </c>
      <c r="E119">
        <v>5371.25</v>
      </c>
    </row>
    <row r="120" spans="2:5" x14ac:dyDescent="0.25">
      <c r="B120" s="2" t="s">
        <v>115</v>
      </c>
      <c r="C120">
        <v>13270.96</v>
      </c>
      <c r="D120">
        <v>3084.2</v>
      </c>
      <c r="E120">
        <v>16355.16</v>
      </c>
    </row>
    <row r="121" spans="2:5" x14ac:dyDescent="0.25">
      <c r="B121" s="2" t="s">
        <v>116</v>
      </c>
      <c r="C121">
        <v>108760.15</v>
      </c>
      <c r="D121">
        <v>110206.96</v>
      </c>
      <c r="E121">
        <v>218967.11</v>
      </c>
    </row>
    <row r="122" spans="2:5" x14ac:dyDescent="0.25">
      <c r="B122" s="2" t="s">
        <v>117</v>
      </c>
      <c r="C122">
        <v>53465.27</v>
      </c>
      <c r="D122">
        <v>58598.85</v>
      </c>
      <c r="E122">
        <v>112064.12</v>
      </c>
    </row>
    <row r="123" spans="2:5" x14ac:dyDescent="0.25">
      <c r="B123" s="2" t="s">
        <v>118</v>
      </c>
      <c r="C123">
        <v>1829.64</v>
      </c>
      <c r="D123">
        <v>1850.52</v>
      </c>
      <c r="E123">
        <v>3680.16</v>
      </c>
    </row>
    <row r="124" spans="2:5" x14ac:dyDescent="0.25">
      <c r="B124" s="2" t="s">
        <v>119</v>
      </c>
      <c r="C124">
        <v>104746.89</v>
      </c>
      <c r="D124">
        <v>108409.63</v>
      </c>
      <c r="E124">
        <v>213156.52000000002</v>
      </c>
    </row>
    <row r="125" spans="2:5" x14ac:dyDescent="0.25">
      <c r="B125" s="2" t="s">
        <v>120</v>
      </c>
      <c r="C125">
        <v>24852.61</v>
      </c>
      <c r="D125">
        <v>23285.71</v>
      </c>
      <c r="E125">
        <v>48138.32</v>
      </c>
    </row>
    <row r="126" spans="2:5" x14ac:dyDescent="0.25">
      <c r="B126" s="2" t="s">
        <v>121</v>
      </c>
      <c r="C126">
        <v>32628.58</v>
      </c>
      <c r="D126">
        <v>33463.57</v>
      </c>
      <c r="E126">
        <v>66092.149999999994</v>
      </c>
    </row>
    <row r="127" spans="2:5" x14ac:dyDescent="0.25">
      <c r="B127" s="2" t="s">
        <v>122</v>
      </c>
      <c r="C127">
        <v>13638.11</v>
      </c>
      <c r="D127">
        <v>8327.34</v>
      </c>
      <c r="E127">
        <v>21965.45</v>
      </c>
    </row>
    <row r="128" spans="2:5" x14ac:dyDescent="0.25">
      <c r="B128" s="2" t="s">
        <v>123</v>
      </c>
      <c r="C128">
        <v>572491.99</v>
      </c>
      <c r="D128">
        <v>600158.02</v>
      </c>
      <c r="E128">
        <v>1172650.01</v>
      </c>
    </row>
    <row r="129" spans="2:5" x14ac:dyDescent="0.25">
      <c r="B129" s="2" t="s">
        <v>124</v>
      </c>
      <c r="C129">
        <v>213454.5</v>
      </c>
      <c r="D129">
        <v>208899.76</v>
      </c>
      <c r="E129">
        <v>422354.26</v>
      </c>
    </row>
    <row r="130" spans="2:5" x14ac:dyDescent="0.25">
      <c r="B130" s="2" t="s">
        <v>125</v>
      </c>
      <c r="C130">
        <v>1219.76</v>
      </c>
      <c r="D130">
        <v>1542.1</v>
      </c>
      <c r="E130">
        <v>2761.8599999999997</v>
      </c>
    </row>
    <row r="131" spans="2:5" x14ac:dyDescent="0.25">
      <c r="B131" s="2" t="s">
        <v>126</v>
      </c>
      <c r="C131">
        <v>43149.01</v>
      </c>
      <c r="D131">
        <v>45954.58</v>
      </c>
      <c r="E131">
        <v>89103.59</v>
      </c>
    </row>
    <row r="132" spans="2:5" x14ac:dyDescent="0.25">
      <c r="B132" s="2" t="s">
        <v>127</v>
      </c>
      <c r="C132">
        <v>25462.49</v>
      </c>
      <c r="D132">
        <v>26369.91</v>
      </c>
      <c r="E132">
        <v>51832.4</v>
      </c>
    </row>
    <row r="133" spans="2:5" x14ac:dyDescent="0.25">
      <c r="B133" s="2" t="s">
        <v>128</v>
      </c>
      <c r="C133">
        <v>17838.990000000002</v>
      </c>
      <c r="D133">
        <v>16963.099999999999</v>
      </c>
      <c r="E133">
        <v>34802.089999999997</v>
      </c>
    </row>
    <row r="134" spans="2:5" x14ac:dyDescent="0.25">
      <c r="B134" s="2" t="s">
        <v>129</v>
      </c>
      <c r="C134">
        <v>8233.3799999999992</v>
      </c>
      <c r="D134">
        <v>8481.5499999999993</v>
      </c>
      <c r="E134">
        <v>16714.93</v>
      </c>
    </row>
    <row r="135" spans="2:5" x14ac:dyDescent="0.25">
      <c r="B135" s="2" t="s">
        <v>130</v>
      </c>
      <c r="C135">
        <v>1067.29</v>
      </c>
      <c r="D135">
        <v>1079.47</v>
      </c>
      <c r="E135">
        <v>2146.7600000000002</v>
      </c>
    </row>
    <row r="136" spans="2:5" x14ac:dyDescent="0.25">
      <c r="B136" s="2" t="s">
        <v>131</v>
      </c>
      <c r="C136">
        <v>304.94</v>
      </c>
      <c r="D136">
        <v>308.42</v>
      </c>
      <c r="E136">
        <v>613.36</v>
      </c>
    </row>
    <row r="137" spans="2:5" x14ac:dyDescent="0.25">
      <c r="B137" s="2" t="s">
        <v>132</v>
      </c>
      <c r="C137">
        <v>2744.46</v>
      </c>
      <c r="D137">
        <v>2004.73</v>
      </c>
      <c r="E137">
        <v>4749.1900000000005</v>
      </c>
    </row>
    <row r="138" spans="2:5" x14ac:dyDescent="0.25">
      <c r="B138" s="2" t="s">
        <v>133</v>
      </c>
      <c r="C138">
        <v>1140.24</v>
      </c>
      <c r="D138">
        <v>975.48</v>
      </c>
      <c r="E138">
        <v>2115.7200000000003</v>
      </c>
    </row>
    <row r="139" spans="2:5" x14ac:dyDescent="0.25">
      <c r="B139" s="2" t="s">
        <v>134</v>
      </c>
      <c r="C139">
        <v>457.41</v>
      </c>
      <c r="D139">
        <v>308.42</v>
      </c>
      <c r="E139">
        <v>765.83</v>
      </c>
    </row>
    <row r="140" spans="2:5" x14ac:dyDescent="0.25">
      <c r="B140" s="2" t="s">
        <v>135</v>
      </c>
      <c r="C140">
        <v>396306.01</v>
      </c>
      <c r="D140">
        <v>381417.23</v>
      </c>
      <c r="E140">
        <v>777723.24</v>
      </c>
    </row>
    <row r="141" spans="2:5" x14ac:dyDescent="0.25">
      <c r="B141" s="2" t="s">
        <v>136</v>
      </c>
      <c r="C141">
        <v>148633.96</v>
      </c>
      <c r="D141">
        <v>113907.94</v>
      </c>
      <c r="E141">
        <v>262541.90000000002</v>
      </c>
    </row>
    <row r="142" spans="2:5" x14ac:dyDescent="0.25">
      <c r="B142" s="2" t="s">
        <v>137</v>
      </c>
      <c r="C142">
        <v>199752.6</v>
      </c>
      <c r="D142">
        <v>187063.64</v>
      </c>
      <c r="E142">
        <v>386816.24</v>
      </c>
    </row>
    <row r="143" spans="2:5" x14ac:dyDescent="0.25">
      <c r="B143" s="2" t="s">
        <v>138</v>
      </c>
      <c r="C143">
        <v>43475.16</v>
      </c>
      <c r="D143">
        <v>36085.14</v>
      </c>
      <c r="E143">
        <v>79560.3</v>
      </c>
    </row>
    <row r="144" spans="2:5" x14ac:dyDescent="0.25">
      <c r="B144" s="2" t="s">
        <v>139</v>
      </c>
      <c r="C144">
        <v>10944.02</v>
      </c>
      <c r="D144">
        <v>11923.07</v>
      </c>
      <c r="E144">
        <v>22867.09</v>
      </c>
    </row>
    <row r="145" spans="2:5" x14ac:dyDescent="0.25">
      <c r="B145" s="2" t="s">
        <v>140</v>
      </c>
      <c r="C145">
        <v>9575.7900000000009</v>
      </c>
      <c r="D145">
        <v>7247.87</v>
      </c>
      <c r="E145">
        <v>16823.66</v>
      </c>
    </row>
    <row r="146" spans="2:5" x14ac:dyDescent="0.25">
      <c r="B146" s="2" t="s">
        <v>141</v>
      </c>
      <c r="C146">
        <v>19805.14</v>
      </c>
      <c r="D146">
        <v>39645.370000000003</v>
      </c>
      <c r="E146">
        <v>59450.51</v>
      </c>
    </row>
    <row r="147" spans="2:5" x14ac:dyDescent="0.25">
      <c r="B147" s="2" t="s">
        <v>142</v>
      </c>
      <c r="C147">
        <v>30070.26</v>
      </c>
      <c r="D147">
        <v>29218.01</v>
      </c>
      <c r="E147">
        <v>59288.27</v>
      </c>
    </row>
    <row r="148" spans="2:5" x14ac:dyDescent="0.25">
      <c r="B148" s="2" t="s">
        <v>143</v>
      </c>
      <c r="C148">
        <v>3354.34</v>
      </c>
      <c r="D148">
        <v>6148.11</v>
      </c>
      <c r="E148">
        <v>9502.4500000000007</v>
      </c>
    </row>
    <row r="149" spans="2:5" x14ac:dyDescent="0.25">
      <c r="B149" s="2" t="s">
        <v>144</v>
      </c>
      <c r="C149">
        <v>27033.88</v>
      </c>
      <c r="D149">
        <v>22972.85</v>
      </c>
      <c r="E149">
        <v>50006.729999999996</v>
      </c>
    </row>
    <row r="150" spans="2:5" x14ac:dyDescent="0.25">
      <c r="B150" s="2" t="s">
        <v>145</v>
      </c>
      <c r="C150">
        <v>17287.12</v>
      </c>
      <c r="D150">
        <v>10486.28</v>
      </c>
      <c r="E150">
        <v>27773.4</v>
      </c>
    </row>
    <row r="151" spans="2:5" x14ac:dyDescent="0.25">
      <c r="B151" s="2" t="s">
        <v>146</v>
      </c>
      <c r="C151">
        <v>2439.52</v>
      </c>
      <c r="D151">
        <v>2621.57</v>
      </c>
      <c r="E151">
        <v>5061.09</v>
      </c>
    </row>
    <row r="152" spans="2:5" x14ac:dyDescent="0.25">
      <c r="B152" s="2" t="s">
        <v>147</v>
      </c>
      <c r="C152">
        <v>46045.94</v>
      </c>
      <c r="D152">
        <v>47496.68</v>
      </c>
      <c r="E152">
        <v>93542.62</v>
      </c>
    </row>
    <row r="153" spans="2:5" x14ac:dyDescent="0.25">
      <c r="B153" s="2" t="s">
        <v>148</v>
      </c>
      <c r="C153">
        <v>25919.01</v>
      </c>
      <c r="D153">
        <v>21932.86</v>
      </c>
      <c r="E153">
        <v>47851.869999999995</v>
      </c>
    </row>
    <row r="154" spans="2:5" x14ac:dyDescent="0.25">
      <c r="B154" s="2" t="s">
        <v>149</v>
      </c>
      <c r="C154">
        <v>254925.66</v>
      </c>
      <c r="D154">
        <v>254750.79</v>
      </c>
      <c r="E154">
        <v>509676.45</v>
      </c>
    </row>
    <row r="155" spans="2:5" x14ac:dyDescent="0.25">
      <c r="B155" s="2" t="s">
        <v>150</v>
      </c>
      <c r="C155">
        <v>121478.24</v>
      </c>
      <c r="D155">
        <v>109459.2</v>
      </c>
      <c r="E155">
        <v>230937.44</v>
      </c>
    </row>
    <row r="156" spans="2:5" x14ac:dyDescent="0.25">
      <c r="B156" s="2" t="s">
        <v>151</v>
      </c>
      <c r="C156">
        <v>7383.11</v>
      </c>
      <c r="D156">
        <v>4565.1000000000004</v>
      </c>
      <c r="E156">
        <v>11948.21</v>
      </c>
    </row>
    <row r="157" spans="2:5" x14ac:dyDescent="0.25">
      <c r="B157" s="2" t="s">
        <v>152</v>
      </c>
      <c r="C157">
        <v>58396.01</v>
      </c>
      <c r="D157">
        <v>61992.42</v>
      </c>
      <c r="E157">
        <v>120388.43</v>
      </c>
    </row>
    <row r="158" spans="2:5" x14ac:dyDescent="0.25">
      <c r="B158" s="2" t="s">
        <v>153</v>
      </c>
      <c r="C158">
        <v>67645.73</v>
      </c>
      <c r="D158">
        <v>91719.05</v>
      </c>
      <c r="E158">
        <v>159364.78</v>
      </c>
    </row>
    <row r="159" spans="2:5" x14ac:dyDescent="0.25">
      <c r="B159" s="2" t="s">
        <v>154</v>
      </c>
      <c r="C159">
        <v>19668.63</v>
      </c>
      <c r="D159">
        <v>25101.41</v>
      </c>
      <c r="E159">
        <v>44770.04</v>
      </c>
    </row>
    <row r="160" spans="2:5" x14ac:dyDescent="0.25">
      <c r="B160" s="2" t="s">
        <v>155</v>
      </c>
      <c r="C160">
        <v>6205.34</v>
      </c>
      <c r="D160">
        <v>15245.93</v>
      </c>
      <c r="E160">
        <v>21451.27</v>
      </c>
    </row>
    <row r="161" spans="2:5" x14ac:dyDescent="0.25">
      <c r="B161" s="2" t="s">
        <v>156</v>
      </c>
      <c r="C161">
        <v>76657.119999999995</v>
      </c>
      <c r="D161">
        <v>116846.42</v>
      </c>
      <c r="E161">
        <v>193503.53999999998</v>
      </c>
    </row>
    <row r="162" spans="2:5" x14ac:dyDescent="0.25">
      <c r="B162" s="2" t="s">
        <v>157</v>
      </c>
      <c r="C162">
        <v>113666.13</v>
      </c>
      <c r="D162">
        <v>81996.42</v>
      </c>
      <c r="E162">
        <v>195662.55</v>
      </c>
    </row>
    <row r="163" spans="2:5" x14ac:dyDescent="0.25">
      <c r="B163" s="2" t="s">
        <v>158</v>
      </c>
      <c r="C163">
        <v>5336.45</v>
      </c>
      <c r="D163">
        <v>8222.5300000000007</v>
      </c>
      <c r="E163">
        <v>13558.98</v>
      </c>
    </row>
    <row r="164" spans="2:5" x14ac:dyDescent="0.25">
      <c r="B164" s="2" t="s">
        <v>159</v>
      </c>
      <c r="C164">
        <v>73947.95</v>
      </c>
      <c r="D164">
        <v>75871.320000000007</v>
      </c>
      <c r="E164">
        <v>149819.27000000002</v>
      </c>
    </row>
    <row r="165" spans="2:5" x14ac:dyDescent="0.25">
      <c r="B165" s="2" t="s">
        <v>160</v>
      </c>
      <c r="C165">
        <v>31490.03</v>
      </c>
      <c r="D165">
        <v>35273.25</v>
      </c>
      <c r="E165">
        <v>66763.28</v>
      </c>
    </row>
    <row r="166" spans="2:5" x14ac:dyDescent="0.25">
      <c r="B166" s="2" t="s">
        <v>161</v>
      </c>
      <c r="C166">
        <v>19821.099999999999</v>
      </c>
      <c r="D166">
        <v>21589.4</v>
      </c>
      <c r="E166">
        <v>41410.5</v>
      </c>
    </row>
    <row r="167" spans="2:5" x14ac:dyDescent="0.25">
      <c r="B167" s="2" t="s">
        <v>162</v>
      </c>
      <c r="C167">
        <v>18244.89</v>
      </c>
      <c r="D167">
        <v>11923.05</v>
      </c>
      <c r="E167">
        <v>30167.94</v>
      </c>
    </row>
    <row r="168" spans="2:5" x14ac:dyDescent="0.25">
      <c r="B168" s="2" t="s">
        <v>163</v>
      </c>
      <c r="C168">
        <v>163800.49</v>
      </c>
      <c r="D168">
        <v>144434.28</v>
      </c>
      <c r="E168">
        <v>308234.77</v>
      </c>
    </row>
    <row r="169" spans="2:5" x14ac:dyDescent="0.25">
      <c r="B169" s="2" t="s">
        <v>164</v>
      </c>
      <c r="C169">
        <v>43851.23</v>
      </c>
      <c r="D169">
        <v>43389.62</v>
      </c>
      <c r="E169">
        <v>87240.85</v>
      </c>
    </row>
    <row r="170" spans="2:5" x14ac:dyDescent="0.25">
      <c r="B170" s="2" t="s">
        <v>165</v>
      </c>
      <c r="C170">
        <v>314487.90000000002</v>
      </c>
      <c r="D170">
        <v>300103.89</v>
      </c>
      <c r="E170">
        <v>614591.79</v>
      </c>
    </row>
    <row r="171" spans="2:5" x14ac:dyDescent="0.25">
      <c r="B171" s="2" t="s">
        <v>166</v>
      </c>
      <c r="C171">
        <v>144632.64000000001</v>
      </c>
      <c r="D171">
        <v>109590.13</v>
      </c>
      <c r="E171">
        <v>254222.77000000002</v>
      </c>
    </row>
    <row r="172" spans="2:5" x14ac:dyDescent="0.25">
      <c r="B172" s="2" t="s">
        <v>167</v>
      </c>
      <c r="C172">
        <v>150728.10999999999</v>
      </c>
      <c r="D172">
        <v>159957.29999999999</v>
      </c>
      <c r="E172">
        <v>310685.40999999997</v>
      </c>
    </row>
    <row r="173" spans="2:5" x14ac:dyDescent="0.25">
      <c r="B173" s="2" t="s">
        <v>168</v>
      </c>
      <c r="C173">
        <v>6708.57</v>
      </c>
      <c r="D173">
        <v>7401.96</v>
      </c>
      <c r="E173">
        <v>14110.529999999999</v>
      </c>
    </row>
    <row r="174" spans="2:5" x14ac:dyDescent="0.25">
      <c r="B174" s="2" t="s">
        <v>169</v>
      </c>
      <c r="C174">
        <v>2021.88</v>
      </c>
      <c r="D174">
        <v>6956.88</v>
      </c>
      <c r="E174">
        <v>8978.76</v>
      </c>
    </row>
    <row r="175" spans="2:5" x14ac:dyDescent="0.25">
      <c r="B175" s="2" t="s">
        <v>170</v>
      </c>
      <c r="C175">
        <v>1842226.44</v>
      </c>
      <c r="D175">
        <v>2054523.21</v>
      </c>
      <c r="E175">
        <v>3896749.65</v>
      </c>
    </row>
    <row r="176" spans="2:5" x14ac:dyDescent="0.25">
      <c r="B176" s="2" t="s">
        <v>171</v>
      </c>
      <c r="C176">
        <v>578286.73</v>
      </c>
      <c r="D176">
        <v>526772.81999999995</v>
      </c>
      <c r="E176">
        <v>1105059.5499999998</v>
      </c>
    </row>
    <row r="177" spans="2:5" x14ac:dyDescent="0.25">
      <c r="B177" s="2" t="s">
        <v>172</v>
      </c>
      <c r="C177">
        <v>5641.39</v>
      </c>
      <c r="D177">
        <v>5859.98</v>
      </c>
      <c r="E177">
        <v>11501.369999999999</v>
      </c>
    </row>
    <row r="178" spans="2:5" x14ac:dyDescent="0.25">
      <c r="B178" s="2" t="s">
        <v>173</v>
      </c>
      <c r="C178">
        <v>2744.46</v>
      </c>
      <c r="D178">
        <v>1542.1</v>
      </c>
      <c r="E178">
        <v>4286.5599999999995</v>
      </c>
    </row>
    <row r="179" spans="2:5" x14ac:dyDescent="0.25">
      <c r="B179" s="2" t="s">
        <v>174</v>
      </c>
      <c r="C179">
        <v>2134.58</v>
      </c>
      <c r="D179">
        <v>2158.94</v>
      </c>
      <c r="E179">
        <v>4293.5200000000004</v>
      </c>
    </row>
    <row r="180" spans="2:5" x14ac:dyDescent="0.25">
      <c r="B180" s="2" t="s">
        <v>175</v>
      </c>
      <c r="C180">
        <v>13569.83</v>
      </c>
      <c r="D180">
        <v>14495.74</v>
      </c>
      <c r="E180">
        <v>28065.57</v>
      </c>
    </row>
    <row r="181" spans="2:5" x14ac:dyDescent="0.25">
      <c r="B181" s="2" t="s">
        <v>176</v>
      </c>
      <c r="C181">
        <v>8737.41</v>
      </c>
      <c r="D181">
        <v>8636.7999999999993</v>
      </c>
      <c r="E181">
        <v>17374.21</v>
      </c>
    </row>
    <row r="182" spans="2:5" x14ac:dyDescent="0.25">
      <c r="B182" s="2" t="s">
        <v>177</v>
      </c>
      <c r="C182">
        <v>43606.42</v>
      </c>
      <c r="D182">
        <v>44412.480000000003</v>
      </c>
      <c r="E182">
        <v>88018.9</v>
      </c>
    </row>
    <row r="183" spans="2:5" x14ac:dyDescent="0.25">
      <c r="B183" s="2" t="s">
        <v>178</v>
      </c>
      <c r="C183">
        <v>36550.019999999997</v>
      </c>
      <c r="D183">
        <v>31452.74</v>
      </c>
      <c r="E183">
        <v>68002.759999999995</v>
      </c>
    </row>
    <row r="184" spans="2:5" x14ac:dyDescent="0.25">
      <c r="B184" s="2" t="s">
        <v>179</v>
      </c>
      <c r="C184">
        <v>184183.76</v>
      </c>
      <c r="D184">
        <v>185668.84</v>
      </c>
      <c r="E184">
        <v>369852.6</v>
      </c>
    </row>
    <row r="185" spans="2:5" x14ac:dyDescent="0.25">
      <c r="B185" s="2" t="s">
        <v>180</v>
      </c>
      <c r="C185">
        <v>100831.84</v>
      </c>
      <c r="D185">
        <v>106505.98</v>
      </c>
      <c r="E185">
        <v>207337.82</v>
      </c>
    </row>
    <row r="186" spans="2:5" x14ac:dyDescent="0.25">
      <c r="B186" s="2" t="s">
        <v>181</v>
      </c>
      <c r="C186">
        <v>59970.55</v>
      </c>
      <c r="D186">
        <v>64150.32</v>
      </c>
      <c r="E186">
        <v>124120.87</v>
      </c>
    </row>
    <row r="187" spans="2:5" x14ac:dyDescent="0.25">
      <c r="B187" s="2" t="s">
        <v>182</v>
      </c>
      <c r="C187">
        <v>12045.13</v>
      </c>
      <c r="D187">
        <v>12028.38</v>
      </c>
      <c r="E187">
        <v>24073.51</v>
      </c>
    </row>
    <row r="188" spans="2:5" x14ac:dyDescent="0.25">
      <c r="B188" s="2" t="s">
        <v>183</v>
      </c>
      <c r="C188">
        <v>3049.4</v>
      </c>
      <c r="D188">
        <v>2158.94</v>
      </c>
      <c r="E188">
        <v>5208.34</v>
      </c>
    </row>
    <row r="189" spans="2:5" x14ac:dyDescent="0.25">
      <c r="B189" s="2" t="s">
        <v>184</v>
      </c>
      <c r="C189">
        <v>1067.29</v>
      </c>
      <c r="D189">
        <v>462.63</v>
      </c>
      <c r="E189">
        <v>1529.92</v>
      </c>
    </row>
    <row r="190" spans="2:5" x14ac:dyDescent="0.25">
      <c r="B190" s="2" t="s">
        <v>185</v>
      </c>
      <c r="C190">
        <v>11534.27</v>
      </c>
      <c r="D190">
        <v>5050.2700000000004</v>
      </c>
      <c r="E190">
        <v>16584.54</v>
      </c>
    </row>
    <row r="191" spans="2:5" x14ac:dyDescent="0.25">
      <c r="B191" s="2" t="s">
        <v>186</v>
      </c>
      <c r="C191">
        <v>1677.17</v>
      </c>
      <c r="D191">
        <v>3678.24</v>
      </c>
      <c r="E191">
        <v>5355.41</v>
      </c>
    </row>
    <row r="192" spans="2:5" x14ac:dyDescent="0.25">
      <c r="B192" s="2" t="s">
        <v>187</v>
      </c>
      <c r="C192">
        <v>32119.82</v>
      </c>
      <c r="D192">
        <v>36187.360000000001</v>
      </c>
      <c r="E192">
        <v>68307.179999999993</v>
      </c>
    </row>
    <row r="193" spans="2:5" x14ac:dyDescent="0.25">
      <c r="B193" s="2" t="s">
        <v>188</v>
      </c>
      <c r="C193">
        <v>14027.01</v>
      </c>
      <c r="D193">
        <v>12953.43</v>
      </c>
      <c r="E193">
        <v>26980.440000000002</v>
      </c>
    </row>
    <row r="194" spans="2:5" x14ac:dyDescent="0.25">
      <c r="B194" s="2" t="s">
        <v>189</v>
      </c>
      <c r="C194">
        <v>48853.120000000003</v>
      </c>
      <c r="D194">
        <v>33926.199999999997</v>
      </c>
      <c r="E194">
        <v>82779.320000000007</v>
      </c>
    </row>
    <row r="195" spans="2:5" x14ac:dyDescent="0.25">
      <c r="B195" s="2" t="s">
        <v>190</v>
      </c>
      <c r="C195">
        <v>18270.37</v>
      </c>
      <c r="D195">
        <v>14649.95</v>
      </c>
      <c r="E195">
        <v>32920.32</v>
      </c>
    </row>
    <row r="196" spans="2:5" x14ac:dyDescent="0.25">
      <c r="B196" s="2" t="s">
        <v>191</v>
      </c>
      <c r="C196">
        <v>77411.539999999994</v>
      </c>
      <c r="D196">
        <v>67543.98</v>
      </c>
      <c r="E196">
        <v>144955.51999999999</v>
      </c>
    </row>
    <row r="197" spans="2:5" x14ac:dyDescent="0.25">
      <c r="B197" s="2" t="s">
        <v>192</v>
      </c>
      <c r="C197">
        <v>22108.15</v>
      </c>
      <c r="D197">
        <v>20818.349999999999</v>
      </c>
      <c r="E197">
        <v>42926.5</v>
      </c>
    </row>
    <row r="198" spans="2:5" x14ac:dyDescent="0.25">
      <c r="B198" s="2" t="s">
        <v>193</v>
      </c>
      <c r="C198">
        <v>12230.4</v>
      </c>
      <c r="D198">
        <v>14066.28</v>
      </c>
      <c r="E198">
        <v>26296.68</v>
      </c>
    </row>
    <row r="199" spans="2:5" x14ac:dyDescent="0.25">
      <c r="B199" s="2" t="s">
        <v>194</v>
      </c>
      <c r="C199">
        <v>6708.68</v>
      </c>
      <c r="D199">
        <v>7402.08</v>
      </c>
      <c r="E199">
        <v>14110.76</v>
      </c>
    </row>
    <row r="200" spans="2:5" x14ac:dyDescent="0.25">
      <c r="B200" s="2" t="s">
        <v>195</v>
      </c>
      <c r="C200">
        <v>41895.870000000003</v>
      </c>
      <c r="D200">
        <v>41228.74</v>
      </c>
      <c r="E200">
        <v>83124.61</v>
      </c>
    </row>
    <row r="201" spans="2:5" x14ac:dyDescent="0.25">
      <c r="B201" s="2" t="s">
        <v>196</v>
      </c>
      <c r="C201">
        <v>24152.42</v>
      </c>
      <c r="D201">
        <v>39587.1</v>
      </c>
      <c r="E201">
        <v>63739.519999999997</v>
      </c>
    </row>
    <row r="202" spans="2:5" x14ac:dyDescent="0.25">
      <c r="B202" s="2" t="s">
        <v>197</v>
      </c>
      <c r="C202">
        <v>53516.97</v>
      </c>
      <c r="D202">
        <v>50735.09</v>
      </c>
      <c r="E202">
        <v>104252.06</v>
      </c>
    </row>
    <row r="203" spans="2:5" x14ac:dyDescent="0.25">
      <c r="B203" s="2" t="s">
        <v>198</v>
      </c>
      <c r="C203">
        <v>39414.76</v>
      </c>
      <c r="D203">
        <v>29430.75</v>
      </c>
      <c r="E203">
        <v>68845.510000000009</v>
      </c>
    </row>
    <row r="204" spans="2:5" x14ac:dyDescent="0.25">
      <c r="B204" s="2" t="s">
        <v>199</v>
      </c>
      <c r="C204">
        <v>2507945.4300000002</v>
      </c>
      <c r="D204">
        <v>2882934.44</v>
      </c>
      <c r="E204">
        <v>5390879.8700000001</v>
      </c>
    </row>
    <row r="205" spans="2:5" x14ac:dyDescent="0.25">
      <c r="B205" s="2" t="s">
        <v>200</v>
      </c>
      <c r="C205">
        <v>963111.72</v>
      </c>
      <c r="D205">
        <v>828197.08</v>
      </c>
      <c r="E205">
        <v>1791308.7999999998</v>
      </c>
    </row>
    <row r="206" spans="2:5" x14ac:dyDescent="0.25">
      <c r="B206" s="2" t="s">
        <v>201</v>
      </c>
      <c r="C206">
        <v>582537.56000000006</v>
      </c>
      <c r="D206">
        <v>560386.26</v>
      </c>
      <c r="E206">
        <v>1142923.82</v>
      </c>
    </row>
    <row r="207" spans="2:5" x14ac:dyDescent="0.25">
      <c r="B207" s="2" t="s">
        <v>202</v>
      </c>
      <c r="C207">
        <v>253988.04</v>
      </c>
      <c r="D207">
        <v>237517.28</v>
      </c>
      <c r="E207">
        <v>491505.32</v>
      </c>
    </row>
    <row r="208" spans="2:5" x14ac:dyDescent="0.25">
      <c r="B208" s="2" t="s">
        <v>203</v>
      </c>
      <c r="C208">
        <v>20935.13</v>
      </c>
      <c r="D208">
        <v>30836.880000000001</v>
      </c>
      <c r="E208">
        <v>51772.01</v>
      </c>
    </row>
    <row r="209" spans="2:5" x14ac:dyDescent="0.25">
      <c r="B209" s="2" t="s">
        <v>204</v>
      </c>
      <c r="C209">
        <v>127386.92</v>
      </c>
      <c r="D209">
        <v>129541.05</v>
      </c>
      <c r="E209">
        <v>256927.97</v>
      </c>
    </row>
    <row r="210" spans="2:5" x14ac:dyDescent="0.25">
      <c r="B210" s="2" t="s">
        <v>205</v>
      </c>
      <c r="C210">
        <v>13112.72</v>
      </c>
      <c r="D210">
        <v>14609.65</v>
      </c>
      <c r="E210">
        <v>27722.37</v>
      </c>
    </row>
    <row r="211" spans="2:5" x14ac:dyDescent="0.25">
      <c r="B211" s="2" t="s">
        <v>206</v>
      </c>
      <c r="C211">
        <v>113592.16</v>
      </c>
      <c r="D211">
        <v>102112.58</v>
      </c>
      <c r="E211">
        <v>215704.74</v>
      </c>
    </row>
    <row r="212" spans="2:5" x14ac:dyDescent="0.25">
      <c r="B212" s="2" t="s">
        <v>207</v>
      </c>
      <c r="C212">
        <v>121488.02</v>
      </c>
      <c r="D212">
        <v>158866.23999999999</v>
      </c>
      <c r="E212">
        <v>280354.26</v>
      </c>
    </row>
    <row r="213" spans="2:5" x14ac:dyDescent="0.25">
      <c r="B213" s="2" t="s">
        <v>208</v>
      </c>
      <c r="C213">
        <v>2134.58</v>
      </c>
      <c r="D213">
        <v>1696.31</v>
      </c>
      <c r="E213">
        <v>3830.89</v>
      </c>
    </row>
    <row r="214" spans="2:5" x14ac:dyDescent="0.25">
      <c r="B214" s="2" t="s">
        <v>209</v>
      </c>
      <c r="C214">
        <v>54205.02</v>
      </c>
      <c r="D214">
        <v>52978.720000000001</v>
      </c>
      <c r="E214">
        <v>107183.73999999999</v>
      </c>
    </row>
    <row r="215" spans="2:5" x14ac:dyDescent="0.25">
      <c r="B215" s="2" t="s">
        <v>210</v>
      </c>
      <c r="C215">
        <v>4726.57</v>
      </c>
      <c r="D215">
        <v>5705.77</v>
      </c>
      <c r="E215">
        <v>10432.34</v>
      </c>
    </row>
    <row r="216" spans="2:5" x14ac:dyDescent="0.25">
      <c r="B216" s="2" t="s">
        <v>211</v>
      </c>
      <c r="C216">
        <v>84999.15</v>
      </c>
      <c r="D216">
        <v>81180.23</v>
      </c>
      <c r="E216">
        <v>166179.38</v>
      </c>
    </row>
    <row r="217" spans="2:5" x14ac:dyDescent="0.25">
      <c r="B217" s="2" t="s">
        <v>212</v>
      </c>
      <c r="C217">
        <v>418212.49</v>
      </c>
      <c r="D217">
        <v>327792.62</v>
      </c>
      <c r="E217">
        <v>746005.11</v>
      </c>
    </row>
    <row r="218" spans="2:5" x14ac:dyDescent="0.25">
      <c r="B218" s="2" t="s">
        <v>213</v>
      </c>
      <c r="C218">
        <v>100778.04</v>
      </c>
      <c r="D218">
        <v>100056.81</v>
      </c>
      <c r="E218">
        <v>200834.84999999998</v>
      </c>
    </row>
    <row r="219" spans="2:5" x14ac:dyDescent="0.25">
      <c r="B219" s="2" t="s">
        <v>214</v>
      </c>
      <c r="C219">
        <v>26529.78</v>
      </c>
      <c r="D219">
        <v>31256.19</v>
      </c>
      <c r="E219">
        <v>57785.97</v>
      </c>
    </row>
    <row r="220" spans="2:5" x14ac:dyDescent="0.25">
      <c r="B220" s="2" t="s">
        <v>215</v>
      </c>
      <c r="C220">
        <v>7013.62</v>
      </c>
      <c r="D220">
        <v>7093.66</v>
      </c>
      <c r="E220">
        <v>14107.279999999999</v>
      </c>
    </row>
    <row r="221" spans="2:5" x14ac:dyDescent="0.25">
      <c r="B221" s="2" t="s">
        <v>216</v>
      </c>
      <c r="C221">
        <v>5200.2299999999996</v>
      </c>
      <c r="D221">
        <v>5397.35</v>
      </c>
      <c r="E221">
        <v>10597.58</v>
      </c>
    </row>
    <row r="222" spans="2:5" x14ac:dyDescent="0.25">
      <c r="B222" s="2" t="s">
        <v>217</v>
      </c>
      <c r="C222">
        <v>329990.05</v>
      </c>
      <c r="D222">
        <v>348870.97</v>
      </c>
      <c r="E222">
        <v>678861.02</v>
      </c>
    </row>
    <row r="223" spans="2:5" x14ac:dyDescent="0.25">
      <c r="B223" s="2" t="s">
        <v>218</v>
      </c>
      <c r="C223">
        <v>103155.39</v>
      </c>
      <c r="D223">
        <v>88067.96</v>
      </c>
      <c r="E223">
        <v>191223.35</v>
      </c>
    </row>
    <row r="224" spans="2:5" x14ac:dyDescent="0.25">
      <c r="B224" s="2" t="s">
        <v>219</v>
      </c>
      <c r="C224">
        <v>14332.18</v>
      </c>
      <c r="D224">
        <v>14495.74</v>
      </c>
      <c r="E224">
        <v>28827.919999999998</v>
      </c>
    </row>
    <row r="225" spans="2:5" x14ac:dyDescent="0.25">
      <c r="B225" s="2" t="s">
        <v>220</v>
      </c>
      <c r="C225">
        <v>1219.76</v>
      </c>
      <c r="D225">
        <v>2685.47</v>
      </c>
      <c r="E225">
        <v>3905.2299999999996</v>
      </c>
    </row>
    <row r="226" spans="2:5" x14ac:dyDescent="0.25">
      <c r="B226" s="2" t="s">
        <v>221</v>
      </c>
      <c r="C226">
        <v>6861.15</v>
      </c>
      <c r="D226">
        <v>5705.77</v>
      </c>
      <c r="E226">
        <v>12566.92</v>
      </c>
    </row>
    <row r="227" spans="2:5" x14ac:dyDescent="0.25">
      <c r="B227" s="2" t="s">
        <v>222</v>
      </c>
      <c r="C227">
        <v>20671.84</v>
      </c>
      <c r="D227">
        <v>20942.5</v>
      </c>
      <c r="E227">
        <v>41614.339999999997</v>
      </c>
    </row>
    <row r="228" spans="2:5" x14ac:dyDescent="0.25">
      <c r="B228" s="2" t="s">
        <v>223</v>
      </c>
      <c r="C228">
        <v>24927.919999999998</v>
      </c>
      <c r="D228">
        <v>24478.45</v>
      </c>
      <c r="E228">
        <v>49406.369999999995</v>
      </c>
    </row>
    <row r="229" spans="2:5" x14ac:dyDescent="0.25">
      <c r="B229" s="2" t="s">
        <v>224</v>
      </c>
      <c r="C229">
        <v>12190.5</v>
      </c>
      <c r="D229">
        <v>10743.42</v>
      </c>
      <c r="E229">
        <v>22933.919999999998</v>
      </c>
    </row>
    <row r="230" spans="2:5" x14ac:dyDescent="0.25">
      <c r="B230" s="2" t="s">
        <v>225</v>
      </c>
      <c r="C230">
        <v>107247.49</v>
      </c>
      <c r="D230">
        <v>108973.3</v>
      </c>
      <c r="E230">
        <v>216220.79</v>
      </c>
    </row>
    <row r="231" spans="2:5" x14ac:dyDescent="0.25">
      <c r="B231" s="2" t="s">
        <v>226</v>
      </c>
      <c r="C231">
        <v>6556.21</v>
      </c>
      <c r="D231">
        <v>6631.03</v>
      </c>
      <c r="E231">
        <v>13187.24</v>
      </c>
    </row>
    <row r="232" spans="2:5" x14ac:dyDescent="0.25">
      <c r="B232" s="2" t="s">
        <v>227</v>
      </c>
      <c r="C232">
        <v>2591.9899999999998</v>
      </c>
      <c r="D232">
        <v>3238.41</v>
      </c>
      <c r="E232">
        <v>5830.4</v>
      </c>
    </row>
    <row r="233" spans="2:5" x14ac:dyDescent="0.25">
      <c r="B233" s="2" t="s">
        <v>228</v>
      </c>
      <c r="C233">
        <v>60324.11</v>
      </c>
      <c r="D233">
        <v>54590.34</v>
      </c>
      <c r="E233">
        <v>114914.45</v>
      </c>
    </row>
    <row r="234" spans="2:5" x14ac:dyDescent="0.25">
      <c r="B234" s="2" t="s">
        <v>229</v>
      </c>
      <c r="C234">
        <v>34796.82</v>
      </c>
      <c r="D234">
        <v>23876.75</v>
      </c>
      <c r="E234">
        <v>58673.57</v>
      </c>
    </row>
    <row r="235" spans="2:5" x14ac:dyDescent="0.25">
      <c r="B235" s="2" t="s">
        <v>230</v>
      </c>
      <c r="C235">
        <v>17686.52</v>
      </c>
      <c r="D235">
        <v>19430.46</v>
      </c>
      <c r="E235">
        <v>37116.979999999996</v>
      </c>
    </row>
    <row r="236" spans="2:5" x14ac:dyDescent="0.25">
      <c r="B236" s="2" t="s">
        <v>231</v>
      </c>
      <c r="C236">
        <v>13342.65</v>
      </c>
      <c r="D236">
        <v>13083.72</v>
      </c>
      <c r="E236">
        <v>26426.37</v>
      </c>
    </row>
    <row r="237" spans="2:5" x14ac:dyDescent="0.25">
      <c r="B237" s="2" t="s">
        <v>232</v>
      </c>
      <c r="C237">
        <v>5183.9799999999996</v>
      </c>
      <c r="D237">
        <v>5705.77</v>
      </c>
      <c r="E237">
        <v>10889.75</v>
      </c>
    </row>
    <row r="238" spans="2:5" x14ac:dyDescent="0.25">
      <c r="B238" s="2" t="s">
        <v>233</v>
      </c>
      <c r="C238">
        <v>762.35</v>
      </c>
      <c r="D238">
        <v>1387.89</v>
      </c>
      <c r="E238">
        <v>2150.2400000000002</v>
      </c>
    </row>
    <row r="239" spans="2:5" x14ac:dyDescent="0.25">
      <c r="B239" s="2" t="s">
        <v>234</v>
      </c>
      <c r="C239">
        <v>28346.27</v>
      </c>
      <c r="D239">
        <v>31934.400000000001</v>
      </c>
      <c r="E239">
        <v>60280.67</v>
      </c>
    </row>
    <row r="240" spans="2:5" x14ac:dyDescent="0.25">
      <c r="B240" s="2" t="s">
        <v>235</v>
      </c>
      <c r="C240">
        <v>17291.849999999999</v>
      </c>
      <c r="D240">
        <v>13028.99</v>
      </c>
      <c r="E240">
        <v>30320.839999999997</v>
      </c>
    </row>
    <row r="241" spans="2:5" x14ac:dyDescent="0.25">
      <c r="B241" s="2" t="s">
        <v>236</v>
      </c>
      <c r="C241">
        <v>914.82</v>
      </c>
      <c r="D241">
        <v>925.26</v>
      </c>
      <c r="E241">
        <v>1840.08</v>
      </c>
    </row>
    <row r="242" spans="2:5" x14ac:dyDescent="0.25">
      <c r="B242" s="2" t="s">
        <v>237</v>
      </c>
      <c r="C242">
        <v>124877.51</v>
      </c>
      <c r="D242">
        <v>114823.59</v>
      </c>
      <c r="E242">
        <v>239701.09999999998</v>
      </c>
    </row>
    <row r="243" spans="2:5" x14ac:dyDescent="0.25">
      <c r="B243" s="2" t="s">
        <v>238</v>
      </c>
      <c r="C243">
        <v>52374.879999999997</v>
      </c>
      <c r="D243">
        <v>40705.18</v>
      </c>
      <c r="E243">
        <v>93080.06</v>
      </c>
    </row>
    <row r="244" spans="2:5" x14ac:dyDescent="0.25">
      <c r="B244" s="2" t="s">
        <v>239</v>
      </c>
      <c r="C244">
        <v>2287.0500000000002</v>
      </c>
      <c r="D244">
        <v>3663.77</v>
      </c>
      <c r="E244">
        <v>5950.82</v>
      </c>
    </row>
    <row r="245" spans="2:5" x14ac:dyDescent="0.25">
      <c r="B245" s="2" t="s">
        <v>240</v>
      </c>
      <c r="C245">
        <v>2439.52</v>
      </c>
      <c r="D245">
        <v>3395.63</v>
      </c>
      <c r="E245">
        <v>5835.15</v>
      </c>
    </row>
    <row r="246" spans="2:5" x14ac:dyDescent="0.25">
      <c r="B246" s="2" t="s">
        <v>241</v>
      </c>
      <c r="C246">
        <v>3024.72</v>
      </c>
      <c r="D246">
        <v>12404.8</v>
      </c>
      <c r="E246">
        <v>15429.519999999999</v>
      </c>
    </row>
    <row r="247" spans="2:5" x14ac:dyDescent="0.25">
      <c r="B247" s="2" t="s">
        <v>242</v>
      </c>
      <c r="C247">
        <v>3201.87</v>
      </c>
      <c r="D247">
        <v>4121.67</v>
      </c>
      <c r="E247">
        <v>7323.54</v>
      </c>
    </row>
    <row r="248" spans="2:5" x14ac:dyDescent="0.25">
      <c r="B248" s="2" t="s">
        <v>243</v>
      </c>
      <c r="C248">
        <v>4116.6899999999996</v>
      </c>
      <c r="D248">
        <v>5891.79</v>
      </c>
      <c r="E248">
        <v>10008.48</v>
      </c>
    </row>
    <row r="249" spans="2:5" x14ac:dyDescent="0.25">
      <c r="B249" s="2" t="s">
        <v>245</v>
      </c>
      <c r="C249">
        <v>22108.15</v>
      </c>
      <c r="D249">
        <v>23748.34</v>
      </c>
      <c r="E249">
        <v>45856.490000000005</v>
      </c>
    </row>
    <row r="250" spans="2:5" x14ac:dyDescent="0.25">
      <c r="B250" s="2" t="s">
        <v>246</v>
      </c>
      <c r="C250">
        <v>277084.27</v>
      </c>
      <c r="D250">
        <v>316066.99</v>
      </c>
      <c r="E250">
        <v>593151.26</v>
      </c>
    </row>
    <row r="251" spans="2:5" x14ac:dyDescent="0.25">
      <c r="B251" s="2" t="s">
        <v>247</v>
      </c>
      <c r="C251">
        <v>153777.93</v>
      </c>
      <c r="D251">
        <v>192654</v>
      </c>
      <c r="E251">
        <v>346431.93</v>
      </c>
    </row>
    <row r="252" spans="2:5" x14ac:dyDescent="0.25">
      <c r="B252" s="2" t="s">
        <v>248</v>
      </c>
      <c r="C252">
        <v>87317.05</v>
      </c>
      <c r="D252">
        <v>98059.62</v>
      </c>
      <c r="E252">
        <v>185376.66999999998</v>
      </c>
    </row>
    <row r="253" spans="2:5" x14ac:dyDescent="0.25">
      <c r="B253" s="2" t="s">
        <v>249</v>
      </c>
      <c r="C253">
        <v>334818.63</v>
      </c>
      <c r="D253">
        <v>353854.81</v>
      </c>
      <c r="E253">
        <v>688673.44</v>
      </c>
    </row>
    <row r="254" spans="2:5" x14ac:dyDescent="0.25">
      <c r="B254" s="2" t="s">
        <v>250</v>
      </c>
      <c r="C254">
        <v>40861.96</v>
      </c>
      <c r="D254">
        <v>38552.5</v>
      </c>
      <c r="E254">
        <v>79414.459999999992</v>
      </c>
    </row>
    <row r="255" spans="2:5" x14ac:dyDescent="0.25">
      <c r="B255" s="2" t="s">
        <v>251</v>
      </c>
      <c r="C255">
        <v>112473.63</v>
      </c>
      <c r="D255">
        <v>112666.73</v>
      </c>
      <c r="E255">
        <v>225140.36</v>
      </c>
    </row>
    <row r="256" spans="2:5" x14ac:dyDescent="0.25">
      <c r="B256" s="2" t="s">
        <v>252</v>
      </c>
      <c r="C256">
        <v>72743.509999999995</v>
      </c>
      <c r="D256">
        <v>55157.88</v>
      </c>
      <c r="E256">
        <v>127901.38999999998</v>
      </c>
    </row>
    <row r="257" spans="2:5" x14ac:dyDescent="0.25">
      <c r="B257" s="2" t="s">
        <v>253</v>
      </c>
      <c r="C257">
        <v>181420.42</v>
      </c>
      <c r="D257">
        <v>188342.5</v>
      </c>
      <c r="E257">
        <v>369762.92000000004</v>
      </c>
    </row>
    <row r="258" spans="2:5" x14ac:dyDescent="0.25">
      <c r="B258" s="2" t="s">
        <v>254</v>
      </c>
      <c r="C258">
        <v>287321.62</v>
      </c>
      <c r="D258">
        <v>278559.31</v>
      </c>
      <c r="E258">
        <v>565880.92999999993</v>
      </c>
    </row>
    <row r="259" spans="2:5" x14ac:dyDescent="0.25">
      <c r="B259" s="2" t="s">
        <v>255</v>
      </c>
      <c r="C259">
        <v>80706.13</v>
      </c>
      <c r="D259">
        <v>82449.61</v>
      </c>
      <c r="E259">
        <v>163155.74</v>
      </c>
    </row>
    <row r="260" spans="2:5" x14ac:dyDescent="0.25">
      <c r="B260" s="2" t="s">
        <v>256</v>
      </c>
      <c r="C260">
        <v>13874.77</v>
      </c>
      <c r="D260">
        <v>14958.37</v>
      </c>
      <c r="E260">
        <v>28833.14</v>
      </c>
    </row>
    <row r="261" spans="2:5" x14ac:dyDescent="0.25">
      <c r="B261" s="2" t="s">
        <v>257</v>
      </c>
      <c r="C261">
        <v>9547.66</v>
      </c>
      <c r="D261">
        <v>15617.45</v>
      </c>
      <c r="E261">
        <v>25165.11</v>
      </c>
    </row>
    <row r="262" spans="2:5" x14ac:dyDescent="0.25">
      <c r="B262" s="2" t="s">
        <v>258</v>
      </c>
      <c r="C262">
        <v>1067.29</v>
      </c>
      <c r="D262">
        <v>771.05</v>
      </c>
      <c r="E262">
        <v>1838.34</v>
      </c>
    </row>
    <row r="263" spans="2:5" x14ac:dyDescent="0.25">
      <c r="B263" s="2" t="s">
        <v>259</v>
      </c>
      <c r="C263">
        <v>49625.34</v>
      </c>
      <c r="D263">
        <v>44560.62</v>
      </c>
      <c r="E263">
        <v>94185.959999999992</v>
      </c>
    </row>
    <row r="264" spans="2:5" x14ac:dyDescent="0.25">
      <c r="B264" s="2" t="s">
        <v>260</v>
      </c>
      <c r="C264">
        <v>26392.95</v>
      </c>
      <c r="D264">
        <v>18350.990000000002</v>
      </c>
      <c r="E264">
        <v>44743.94</v>
      </c>
    </row>
    <row r="265" spans="2:5" x14ac:dyDescent="0.25">
      <c r="B265" s="2" t="s">
        <v>261</v>
      </c>
      <c r="C265">
        <v>9453.14</v>
      </c>
      <c r="D265">
        <v>11103.12</v>
      </c>
      <c r="E265">
        <v>20556.260000000002</v>
      </c>
    </row>
    <row r="266" spans="2:5" x14ac:dyDescent="0.25">
      <c r="B266" s="2" t="s">
        <v>262</v>
      </c>
      <c r="C266">
        <v>15146.54</v>
      </c>
      <c r="D266">
        <v>11719.96</v>
      </c>
      <c r="E266">
        <v>26866.5</v>
      </c>
    </row>
    <row r="267" spans="2:5" x14ac:dyDescent="0.25">
      <c r="B267" s="2" t="s">
        <v>263</v>
      </c>
      <c r="C267">
        <v>7443.73</v>
      </c>
      <c r="D267">
        <v>8047.46</v>
      </c>
      <c r="E267">
        <v>15491.189999999999</v>
      </c>
    </row>
    <row r="268" spans="2:5" x14ac:dyDescent="0.25">
      <c r="B268" s="2" t="s">
        <v>264</v>
      </c>
      <c r="C268">
        <v>18296.400000000001</v>
      </c>
      <c r="D268">
        <v>25450.43</v>
      </c>
      <c r="E268">
        <v>43746.83</v>
      </c>
    </row>
    <row r="269" spans="2:5" x14ac:dyDescent="0.25">
      <c r="B269" s="2" t="s">
        <v>265</v>
      </c>
      <c r="C269">
        <v>264741.59000000003</v>
      </c>
      <c r="D269">
        <v>298215.95</v>
      </c>
      <c r="E269">
        <v>562957.54</v>
      </c>
    </row>
    <row r="270" spans="2:5" x14ac:dyDescent="0.25">
      <c r="B270" s="2" t="s">
        <v>266</v>
      </c>
      <c r="C270">
        <v>63146.11</v>
      </c>
      <c r="D270">
        <v>121351.3</v>
      </c>
      <c r="E270">
        <v>184497.41</v>
      </c>
    </row>
    <row r="271" spans="2:5" x14ac:dyDescent="0.25">
      <c r="B271" s="2" t="s">
        <v>267</v>
      </c>
      <c r="C271">
        <v>31713.759999999998</v>
      </c>
      <c r="D271">
        <v>29608.32</v>
      </c>
      <c r="E271">
        <v>61322.080000000002</v>
      </c>
    </row>
    <row r="272" spans="2:5" x14ac:dyDescent="0.25">
      <c r="B272" s="2" t="s">
        <v>268</v>
      </c>
      <c r="C272">
        <v>12197.6</v>
      </c>
      <c r="D272">
        <v>15266.79</v>
      </c>
      <c r="E272">
        <v>27464.39</v>
      </c>
    </row>
    <row r="273" spans="2:5" x14ac:dyDescent="0.25">
      <c r="B273" s="2" t="s">
        <v>269</v>
      </c>
      <c r="C273">
        <v>151424.5</v>
      </c>
      <c r="D273">
        <v>107945.25</v>
      </c>
      <c r="E273">
        <v>259369.75</v>
      </c>
    </row>
    <row r="274" spans="2:5" x14ac:dyDescent="0.25">
      <c r="B274" s="2" t="s">
        <v>270</v>
      </c>
      <c r="C274">
        <v>48992.89</v>
      </c>
      <c r="D274">
        <v>46056.639999999999</v>
      </c>
      <c r="E274">
        <v>95049.53</v>
      </c>
    </row>
    <row r="275" spans="2:5" x14ac:dyDescent="0.25">
      <c r="B275" s="2" t="s">
        <v>271</v>
      </c>
      <c r="C275">
        <v>47284.57</v>
      </c>
      <c r="D275">
        <v>20876.900000000001</v>
      </c>
      <c r="E275">
        <v>68161.47</v>
      </c>
    </row>
    <row r="276" spans="2:5" x14ac:dyDescent="0.25">
      <c r="B276" s="2" t="s">
        <v>272</v>
      </c>
      <c r="C276">
        <v>13676.15</v>
      </c>
      <c r="D276">
        <v>8481.5499999999993</v>
      </c>
      <c r="E276">
        <v>22157.699999999997</v>
      </c>
    </row>
    <row r="277" spans="2:5" x14ac:dyDescent="0.25">
      <c r="B277" s="2" t="s">
        <v>273</v>
      </c>
      <c r="C277">
        <v>25462.49</v>
      </c>
      <c r="D277">
        <v>25290.44</v>
      </c>
      <c r="E277">
        <v>50752.93</v>
      </c>
    </row>
    <row r="278" spans="2:5" x14ac:dyDescent="0.25">
      <c r="B278" s="2" t="s">
        <v>274</v>
      </c>
      <c r="C278">
        <v>10215.49</v>
      </c>
      <c r="D278">
        <v>8789.9699999999993</v>
      </c>
      <c r="E278">
        <v>19005.46</v>
      </c>
    </row>
    <row r="279" spans="2:5" x14ac:dyDescent="0.25">
      <c r="B279" s="2" t="s">
        <v>275</v>
      </c>
      <c r="C279">
        <v>7721.84</v>
      </c>
      <c r="D279">
        <v>6610.44</v>
      </c>
      <c r="E279">
        <v>14332.279999999999</v>
      </c>
    </row>
    <row r="280" spans="2:5" x14ac:dyDescent="0.25">
      <c r="B280" s="2" t="s">
        <v>276</v>
      </c>
      <c r="C280">
        <v>1372.23</v>
      </c>
      <c r="D280">
        <v>1079.47</v>
      </c>
      <c r="E280">
        <v>2451.6999999999998</v>
      </c>
    </row>
    <row r="281" spans="2:5" x14ac:dyDescent="0.25">
      <c r="B281" s="2" t="s">
        <v>277</v>
      </c>
      <c r="C281">
        <v>42116.74</v>
      </c>
      <c r="D281">
        <v>48972.86</v>
      </c>
      <c r="E281">
        <v>91089.600000000006</v>
      </c>
    </row>
    <row r="282" spans="2:5" x14ac:dyDescent="0.25">
      <c r="B282" s="2" t="s">
        <v>278</v>
      </c>
      <c r="C282">
        <v>13569.83</v>
      </c>
      <c r="D282">
        <v>15729.42</v>
      </c>
      <c r="E282">
        <v>29299.25</v>
      </c>
    </row>
    <row r="283" spans="2:5" x14ac:dyDescent="0.25">
      <c r="B283" s="2" t="s">
        <v>279</v>
      </c>
      <c r="C283">
        <v>82783.179999999993</v>
      </c>
      <c r="D283">
        <v>82449.61</v>
      </c>
      <c r="E283">
        <v>165232.78999999998</v>
      </c>
    </row>
    <row r="284" spans="2:5" x14ac:dyDescent="0.25">
      <c r="B284" s="2" t="s">
        <v>280</v>
      </c>
      <c r="C284">
        <v>6861.15</v>
      </c>
      <c r="D284">
        <v>7247.87</v>
      </c>
      <c r="E284">
        <v>14109.02</v>
      </c>
    </row>
    <row r="285" spans="2:5" x14ac:dyDescent="0.25">
      <c r="B285" s="2" t="s">
        <v>281</v>
      </c>
      <c r="C285">
        <v>108264.86</v>
      </c>
      <c r="D285">
        <v>104633.52</v>
      </c>
      <c r="E285">
        <v>212898.38</v>
      </c>
    </row>
    <row r="286" spans="2:5" x14ac:dyDescent="0.25">
      <c r="B286" s="2" t="s">
        <v>282</v>
      </c>
      <c r="C286">
        <v>72745.100000000006</v>
      </c>
      <c r="D286">
        <v>85645.23</v>
      </c>
      <c r="E286">
        <v>158390.33000000002</v>
      </c>
    </row>
    <row r="287" spans="2:5" x14ac:dyDescent="0.25">
      <c r="B287" s="2" t="s">
        <v>283</v>
      </c>
      <c r="C287">
        <v>61722.65</v>
      </c>
      <c r="D287">
        <v>62276.29</v>
      </c>
      <c r="E287">
        <v>123998.94</v>
      </c>
    </row>
    <row r="288" spans="2:5" x14ac:dyDescent="0.25">
      <c r="B288" s="2" t="s">
        <v>284</v>
      </c>
      <c r="C288">
        <v>93716.69</v>
      </c>
      <c r="D288">
        <v>96019.87</v>
      </c>
      <c r="E288">
        <v>189736.56</v>
      </c>
    </row>
    <row r="289" spans="2:5" x14ac:dyDescent="0.25">
      <c r="B289" s="2" t="s">
        <v>285</v>
      </c>
      <c r="C289">
        <v>73508.87</v>
      </c>
      <c r="D289">
        <v>94498.32</v>
      </c>
      <c r="E289">
        <v>168007.19</v>
      </c>
    </row>
    <row r="290" spans="2:5" x14ac:dyDescent="0.25">
      <c r="B290" s="2" t="s">
        <v>286</v>
      </c>
      <c r="C290">
        <v>54646.87</v>
      </c>
      <c r="D290">
        <v>43833.78</v>
      </c>
      <c r="E290">
        <v>98480.65</v>
      </c>
    </row>
    <row r="291" spans="2:5" x14ac:dyDescent="0.25">
      <c r="B291" s="2" t="s">
        <v>287</v>
      </c>
      <c r="C291">
        <v>31046.54</v>
      </c>
      <c r="D291">
        <v>33013.08</v>
      </c>
      <c r="E291">
        <v>64059.62</v>
      </c>
    </row>
    <row r="292" spans="2:5" x14ac:dyDescent="0.25">
      <c r="B292" s="2" t="s">
        <v>288</v>
      </c>
      <c r="C292">
        <v>17005.02</v>
      </c>
      <c r="D292">
        <v>13321.04</v>
      </c>
      <c r="E292">
        <v>30326.06</v>
      </c>
    </row>
    <row r="293" spans="2:5" x14ac:dyDescent="0.25">
      <c r="B293" s="2" t="s">
        <v>289</v>
      </c>
      <c r="C293">
        <v>22951.83</v>
      </c>
      <c r="D293">
        <v>22222.99</v>
      </c>
      <c r="E293">
        <v>45174.820000000007</v>
      </c>
    </row>
    <row r="294" spans="2:5" x14ac:dyDescent="0.25">
      <c r="B294" s="2" t="s">
        <v>290</v>
      </c>
      <c r="C294">
        <v>10825.37</v>
      </c>
      <c r="D294">
        <v>16846.05</v>
      </c>
      <c r="E294">
        <v>27671.42</v>
      </c>
    </row>
    <row r="295" spans="2:5" x14ac:dyDescent="0.25">
      <c r="B295" s="2" t="s">
        <v>291</v>
      </c>
      <c r="C295">
        <v>28160.799999999999</v>
      </c>
      <c r="D295">
        <v>26524.12</v>
      </c>
      <c r="E295">
        <v>54684.92</v>
      </c>
    </row>
    <row r="296" spans="2:5" x14ac:dyDescent="0.25">
      <c r="B296" s="2" t="s">
        <v>292</v>
      </c>
      <c r="C296">
        <v>11642.52</v>
      </c>
      <c r="D296">
        <v>10734.24</v>
      </c>
      <c r="E296">
        <v>22376.760000000002</v>
      </c>
    </row>
    <row r="297" spans="2:5" x14ac:dyDescent="0.25">
      <c r="B297" s="2" t="s">
        <v>293</v>
      </c>
      <c r="C297">
        <v>26607.8</v>
      </c>
      <c r="D297">
        <v>45716.15</v>
      </c>
      <c r="E297">
        <v>72323.95</v>
      </c>
    </row>
    <row r="298" spans="2:5" x14ac:dyDescent="0.25">
      <c r="B298" s="2" t="s">
        <v>294</v>
      </c>
      <c r="C298">
        <v>91733.69</v>
      </c>
      <c r="D298">
        <v>89704.28</v>
      </c>
      <c r="E298">
        <v>181437.97</v>
      </c>
    </row>
    <row r="299" spans="2:5" x14ac:dyDescent="0.25">
      <c r="B299" s="2" t="s">
        <v>295</v>
      </c>
      <c r="C299">
        <v>627149.65</v>
      </c>
      <c r="D299">
        <v>632045.14</v>
      </c>
      <c r="E299">
        <v>1259194.79</v>
      </c>
    </row>
    <row r="300" spans="2:5" x14ac:dyDescent="0.25">
      <c r="B300" s="2" t="s">
        <v>296</v>
      </c>
      <c r="C300">
        <v>34965.879999999997</v>
      </c>
      <c r="D300">
        <v>36187.360000000001</v>
      </c>
      <c r="E300">
        <v>71153.239999999991</v>
      </c>
    </row>
    <row r="301" spans="2:5" x14ac:dyDescent="0.25">
      <c r="B301" s="2" t="s">
        <v>297</v>
      </c>
      <c r="C301">
        <v>1067.29</v>
      </c>
      <c r="D301">
        <v>1754.57</v>
      </c>
      <c r="E301">
        <v>2821.8599999999997</v>
      </c>
    </row>
    <row r="302" spans="2:5" x14ac:dyDescent="0.25">
      <c r="B302" s="2" t="s">
        <v>298</v>
      </c>
      <c r="C302">
        <v>914.82</v>
      </c>
      <c r="D302">
        <v>1600.36</v>
      </c>
      <c r="E302">
        <v>2515.1799999999998</v>
      </c>
    </row>
    <row r="303" spans="2:5" x14ac:dyDescent="0.25">
      <c r="B303" s="2" t="s">
        <v>299</v>
      </c>
      <c r="C303">
        <v>49449.91</v>
      </c>
      <c r="D303">
        <v>47390.64</v>
      </c>
      <c r="E303">
        <v>96840.55</v>
      </c>
    </row>
    <row r="304" spans="2:5" x14ac:dyDescent="0.25">
      <c r="B304" s="2" t="s">
        <v>300</v>
      </c>
      <c r="C304">
        <v>25037.5</v>
      </c>
      <c r="D304">
        <v>27405.5</v>
      </c>
      <c r="E304">
        <v>52443</v>
      </c>
    </row>
    <row r="305" spans="2:5" x14ac:dyDescent="0.25">
      <c r="B305" s="2" t="s">
        <v>301</v>
      </c>
      <c r="C305">
        <v>119183.69</v>
      </c>
      <c r="D305">
        <v>131054.92</v>
      </c>
      <c r="E305">
        <v>250238.61</v>
      </c>
    </row>
    <row r="306" spans="2:5" x14ac:dyDescent="0.25">
      <c r="B306" s="2" t="s">
        <v>302</v>
      </c>
      <c r="C306">
        <v>61055.76</v>
      </c>
      <c r="D306">
        <v>67551.320000000007</v>
      </c>
      <c r="E306">
        <v>128607.08000000002</v>
      </c>
    </row>
    <row r="307" spans="2:5" x14ac:dyDescent="0.25">
      <c r="B307" s="2" t="s">
        <v>303</v>
      </c>
      <c r="C307">
        <v>8492.89</v>
      </c>
      <c r="D307">
        <v>5705.77</v>
      </c>
      <c r="E307">
        <v>14198.66</v>
      </c>
    </row>
    <row r="308" spans="2:5" x14ac:dyDescent="0.25">
      <c r="B308" s="2" t="s">
        <v>304</v>
      </c>
      <c r="C308">
        <v>4641.67</v>
      </c>
      <c r="D308">
        <v>3084.2</v>
      </c>
      <c r="E308">
        <v>7725.87</v>
      </c>
    </row>
    <row r="309" spans="2:5" x14ac:dyDescent="0.25">
      <c r="B309" s="2" t="s">
        <v>306</v>
      </c>
      <c r="C309">
        <v>2287.0500000000002</v>
      </c>
      <c r="D309">
        <v>2004.73</v>
      </c>
      <c r="E309">
        <v>4291.7800000000007</v>
      </c>
    </row>
    <row r="310" spans="2:5" x14ac:dyDescent="0.25">
      <c r="B310" s="2" t="s">
        <v>307</v>
      </c>
      <c r="C310">
        <v>914.82</v>
      </c>
      <c r="D310">
        <v>1387.89</v>
      </c>
      <c r="E310">
        <v>2302.71</v>
      </c>
    </row>
    <row r="311" spans="2:5" x14ac:dyDescent="0.25">
      <c r="B311" s="2" t="s">
        <v>308</v>
      </c>
      <c r="C311">
        <v>9890.48</v>
      </c>
      <c r="D311">
        <v>9091.09</v>
      </c>
      <c r="E311">
        <v>18981.57</v>
      </c>
    </row>
    <row r="312" spans="2:5" x14ac:dyDescent="0.25">
      <c r="B312" s="2" t="s">
        <v>309</v>
      </c>
      <c r="C312">
        <v>2744.46</v>
      </c>
      <c r="D312">
        <v>2775.78</v>
      </c>
      <c r="E312">
        <v>5520.24</v>
      </c>
    </row>
    <row r="313" spans="2:5" x14ac:dyDescent="0.25">
      <c r="B313" s="2" t="s">
        <v>310</v>
      </c>
      <c r="C313">
        <v>24797.82</v>
      </c>
      <c r="D313">
        <v>27216.9</v>
      </c>
      <c r="E313">
        <v>52014.720000000001</v>
      </c>
    </row>
    <row r="314" spans="2:5" x14ac:dyDescent="0.25">
      <c r="B314" s="2" t="s">
        <v>311</v>
      </c>
      <c r="C314">
        <v>9148.2000000000007</v>
      </c>
      <c r="D314">
        <v>11744.4</v>
      </c>
      <c r="E314">
        <v>20892.599999999999</v>
      </c>
    </row>
    <row r="315" spans="2:5" x14ac:dyDescent="0.25">
      <c r="B315" s="2" t="s">
        <v>312</v>
      </c>
      <c r="C315">
        <v>52144.74</v>
      </c>
      <c r="D315">
        <v>51197.72</v>
      </c>
      <c r="E315">
        <v>103342.45999999999</v>
      </c>
    </row>
    <row r="316" spans="2:5" x14ac:dyDescent="0.25">
      <c r="B316" s="2" t="s">
        <v>313</v>
      </c>
      <c r="C316">
        <v>6649.57</v>
      </c>
      <c r="D316">
        <v>5088.93</v>
      </c>
      <c r="E316">
        <v>11738.5</v>
      </c>
    </row>
    <row r="317" spans="2:5" x14ac:dyDescent="0.25">
      <c r="B317" s="2" t="s">
        <v>314</v>
      </c>
      <c r="C317">
        <v>7644.8</v>
      </c>
      <c r="D317">
        <v>5623.99</v>
      </c>
      <c r="E317">
        <v>13268.79</v>
      </c>
    </row>
    <row r="318" spans="2:5" x14ac:dyDescent="0.25">
      <c r="B318" s="2" t="s">
        <v>315</v>
      </c>
      <c r="C318">
        <v>914.82</v>
      </c>
      <c r="D318">
        <v>925.26</v>
      </c>
      <c r="E318">
        <v>1840.08</v>
      </c>
    </row>
    <row r="319" spans="2:5" x14ac:dyDescent="0.25">
      <c r="B319" s="2" t="s">
        <v>316</v>
      </c>
      <c r="C319">
        <v>26072.37</v>
      </c>
      <c r="D319">
        <v>25290.44</v>
      </c>
      <c r="E319">
        <v>51362.81</v>
      </c>
    </row>
    <row r="320" spans="2:5" x14ac:dyDescent="0.25">
      <c r="B320" s="2" t="s">
        <v>317</v>
      </c>
      <c r="C320">
        <v>37812.559999999998</v>
      </c>
      <c r="D320">
        <v>40557.230000000003</v>
      </c>
      <c r="E320">
        <v>78369.790000000008</v>
      </c>
    </row>
    <row r="321" spans="2:5" x14ac:dyDescent="0.25">
      <c r="B321" s="2" t="s">
        <v>318</v>
      </c>
      <c r="C321">
        <v>18229.900000000001</v>
      </c>
      <c r="D321">
        <v>17468.68</v>
      </c>
      <c r="E321">
        <v>35698.58</v>
      </c>
    </row>
    <row r="322" spans="2:5" x14ac:dyDescent="0.25">
      <c r="B322" s="2" t="s">
        <v>319</v>
      </c>
      <c r="C322">
        <v>3506.81</v>
      </c>
      <c r="D322">
        <v>4626.3</v>
      </c>
      <c r="E322">
        <v>8133.1100000000006</v>
      </c>
    </row>
    <row r="323" spans="2:5" x14ac:dyDescent="0.25">
      <c r="B323" s="2" t="s">
        <v>320</v>
      </c>
      <c r="C323">
        <v>31408.82</v>
      </c>
      <c r="D323">
        <v>32538.31</v>
      </c>
      <c r="E323">
        <v>63947.130000000005</v>
      </c>
    </row>
    <row r="324" spans="2:5" x14ac:dyDescent="0.25">
      <c r="B324" s="2" t="s">
        <v>321</v>
      </c>
      <c r="C324">
        <v>18906.28</v>
      </c>
      <c r="D324">
        <v>18505.2</v>
      </c>
      <c r="E324">
        <v>37411.479999999996</v>
      </c>
    </row>
    <row r="325" spans="2:5" x14ac:dyDescent="0.25">
      <c r="B325" s="2" t="s">
        <v>322</v>
      </c>
      <c r="C325">
        <v>12807.48</v>
      </c>
      <c r="D325">
        <v>12799.43</v>
      </c>
      <c r="E325">
        <v>25606.91</v>
      </c>
    </row>
    <row r="326" spans="2:5" x14ac:dyDescent="0.25">
      <c r="B326" s="2" t="s">
        <v>323</v>
      </c>
      <c r="C326">
        <v>6098.8</v>
      </c>
      <c r="D326">
        <v>5705.77</v>
      </c>
      <c r="E326">
        <v>11804.57</v>
      </c>
    </row>
    <row r="327" spans="2:5" x14ac:dyDescent="0.25">
      <c r="B327" s="2" t="s">
        <v>324</v>
      </c>
      <c r="C327">
        <v>7166.09</v>
      </c>
      <c r="D327">
        <v>7093.66</v>
      </c>
      <c r="E327">
        <v>14259.75</v>
      </c>
    </row>
    <row r="328" spans="2:5" x14ac:dyDescent="0.25">
      <c r="B328" s="2" t="s">
        <v>325</v>
      </c>
      <c r="C328">
        <v>1829.64</v>
      </c>
      <c r="D328">
        <v>1850.52</v>
      </c>
      <c r="E328">
        <v>3680.16</v>
      </c>
    </row>
    <row r="329" spans="2:5" x14ac:dyDescent="0.25">
      <c r="B329" s="2" t="s">
        <v>326</v>
      </c>
      <c r="C329">
        <v>12655.01</v>
      </c>
      <c r="D329">
        <v>11719.96</v>
      </c>
      <c r="E329">
        <v>24374.97</v>
      </c>
    </row>
    <row r="330" spans="2:5" x14ac:dyDescent="0.25">
      <c r="B330" s="2" t="s">
        <v>327</v>
      </c>
      <c r="C330">
        <v>46543.13</v>
      </c>
      <c r="D330">
        <v>37353.19</v>
      </c>
      <c r="E330">
        <v>83896.320000000007</v>
      </c>
    </row>
    <row r="331" spans="2:5" x14ac:dyDescent="0.25">
      <c r="B331" s="2" t="s">
        <v>328</v>
      </c>
      <c r="C331">
        <v>102539.51</v>
      </c>
      <c r="D331">
        <v>62609.26</v>
      </c>
      <c r="E331">
        <v>165148.76999999999</v>
      </c>
    </row>
    <row r="332" spans="2:5" x14ac:dyDescent="0.25">
      <c r="B332" s="2" t="s">
        <v>329</v>
      </c>
      <c r="C332">
        <v>60153.72</v>
      </c>
      <c r="D332">
        <v>68274.59</v>
      </c>
      <c r="E332">
        <v>128428.31</v>
      </c>
    </row>
    <row r="333" spans="2:5" x14ac:dyDescent="0.25">
      <c r="B333" s="2" t="s">
        <v>330</v>
      </c>
      <c r="C333">
        <v>477.23</v>
      </c>
      <c r="D333">
        <v>1079.47</v>
      </c>
      <c r="E333">
        <v>1556.7</v>
      </c>
    </row>
    <row r="334" spans="2:5" x14ac:dyDescent="0.25">
      <c r="B334" s="2" t="s">
        <v>331</v>
      </c>
      <c r="C334">
        <v>18884.29</v>
      </c>
      <c r="D334">
        <v>18385.64</v>
      </c>
      <c r="E334">
        <v>37269.93</v>
      </c>
    </row>
    <row r="335" spans="2:5" x14ac:dyDescent="0.25">
      <c r="B335" s="2" t="s">
        <v>332</v>
      </c>
      <c r="C335">
        <v>204938.69</v>
      </c>
      <c r="D335">
        <v>199408.18</v>
      </c>
      <c r="E335">
        <v>404346.87</v>
      </c>
    </row>
    <row r="336" spans="2:5" x14ac:dyDescent="0.25">
      <c r="B336" s="2" t="s">
        <v>333</v>
      </c>
      <c r="C336">
        <v>11282.78</v>
      </c>
      <c r="D336">
        <v>11833.41</v>
      </c>
      <c r="E336">
        <v>23116.190000000002</v>
      </c>
    </row>
    <row r="337" spans="2:7" x14ac:dyDescent="0.25">
      <c r="B337" s="2" t="s">
        <v>334</v>
      </c>
      <c r="C337">
        <v>14081.71</v>
      </c>
      <c r="D337">
        <v>16465.98</v>
      </c>
      <c r="E337">
        <v>30547.69</v>
      </c>
    </row>
    <row r="338" spans="2:7" x14ac:dyDescent="0.25">
      <c r="B338" s="2" t="s">
        <v>335</v>
      </c>
      <c r="C338">
        <v>13845.93</v>
      </c>
      <c r="D338">
        <v>10461.86</v>
      </c>
      <c r="E338">
        <v>24307.79</v>
      </c>
    </row>
    <row r="339" spans="2:7" x14ac:dyDescent="0.25">
      <c r="B339" s="2" t="s">
        <v>336</v>
      </c>
      <c r="C339">
        <v>6010.51</v>
      </c>
      <c r="D339">
        <v>6204.18</v>
      </c>
      <c r="E339">
        <v>12214.69</v>
      </c>
    </row>
    <row r="340" spans="2:7" x14ac:dyDescent="0.25">
      <c r="B340" s="2" t="s">
        <v>337</v>
      </c>
      <c r="C340">
        <v>34853.32</v>
      </c>
      <c r="D340">
        <v>56447.81</v>
      </c>
      <c r="E340">
        <v>91301.13</v>
      </c>
    </row>
    <row r="341" spans="2:7" x14ac:dyDescent="0.25">
      <c r="B341" s="2" t="s">
        <v>338</v>
      </c>
      <c r="C341">
        <v>22565.19</v>
      </c>
      <c r="D341">
        <v>17579.939999999999</v>
      </c>
      <c r="E341">
        <v>40145.129999999997</v>
      </c>
    </row>
    <row r="342" spans="2:7" x14ac:dyDescent="0.25">
      <c r="B342" s="2" t="s">
        <v>339</v>
      </c>
      <c r="C342">
        <v>7623.5</v>
      </c>
      <c r="D342">
        <v>7864.71</v>
      </c>
      <c r="E342">
        <v>15488.21</v>
      </c>
    </row>
    <row r="343" spans="2:7" x14ac:dyDescent="0.25">
      <c r="B343" s="2" t="s">
        <v>340</v>
      </c>
      <c r="C343">
        <v>125405.18</v>
      </c>
      <c r="D343">
        <v>129726.34</v>
      </c>
      <c r="E343">
        <v>255131.51999999999</v>
      </c>
    </row>
    <row r="344" spans="2:7" x14ac:dyDescent="0.25">
      <c r="B344" s="2" t="s">
        <v>341</v>
      </c>
      <c r="C344">
        <v>4126.96</v>
      </c>
      <c r="D344">
        <v>7858.69</v>
      </c>
      <c r="E344">
        <v>11985.65</v>
      </c>
    </row>
    <row r="345" spans="2:7" x14ac:dyDescent="0.25">
      <c r="B345" s="2" t="s">
        <v>342</v>
      </c>
      <c r="C345">
        <v>762.35</v>
      </c>
      <c r="D345">
        <v>616.84</v>
      </c>
      <c r="E345">
        <v>1379.19</v>
      </c>
    </row>
    <row r="346" spans="2:7" x14ac:dyDescent="0.25">
      <c r="B346" s="2" t="s">
        <v>343</v>
      </c>
      <c r="C346">
        <v>48571.23</v>
      </c>
      <c r="D346">
        <v>75405.11</v>
      </c>
      <c r="E346">
        <v>123976.34</v>
      </c>
      <c r="G346">
        <v>116326.75</v>
      </c>
    </row>
    <row r="347" spans="2:7" x14ac:dyDescent="0.25">
      <c r="B347" s="2" t="s">
        <v>344</v>
      </c>
      <c r="C347">
        <v>3339393.81</v>
      </c>
      <c r="D347">
        <v>3542685.18</v>
      </c>
      <c r="E347">
        <v>6882078.9900000002</v>
      </c>
      <c r="G347">
        <v>10991.61</v>
      </c>
    </row>
    <row r="348" spans="2:7" x14ac:dyDescent="0.25">
      <c r="B348" s="2" t="s">
        <v>345</v>
      </c>
      <c r="C348">
        <v>1446056.67</v>
      </c>
      <c r="D348">
        <v>1304755.44</v>
      </c>
      <c r="E348">
        <v>2750812.11</v>
      </c>
      <c r="G348" s="83">
        <f>G346+G347</f>
        <v>127318.36</v>
      </c>
    </row>
    <row r="349" spans="2:7" x14ac:dyDescent="0.25">
      <c r="B349" s="2" t="s">
        <v>346</v>
      </c>
      <c r="C349">
        <v>43800.7</v>
      </c>
      <c r="D349">
        <v>44145.919999999998</v>
      </c>
      <c r="E349">
        <v>87946.62</v>
      </c>
    </row>
    <row r="350" spans="2:7" x14ac:dyDescent="0.25">
      <c r="B350" s="2" t="s">
        <v>347</v>
      </c>
      <c r="C350">
        <v>61355.76</v>
      </c>
      <c r="D350">
        <v>74489.210000000006</v>
      </c>
      <c r="E350">
        <v>135844.97</v>
      </c>
    </row>
    <row r="351" spans="2:7" x14ac:dyDescent="0.25">
      <c r="B351" s="2" t="s">
        <v>348</v>
      </c>
      <c r="C351">
        <v>266513.19</v>
      </c>
      <c r="D351">
        <v>268115.44</v>
      </c>
      <c r="E351">
        <v>534628.63</v>
      </c>
    </row>
    <row r="352" spans="2:7" x14ac:dyDescent="0.25">
      <c r="B352" s="2" t="s">
        <v>349</v>
      </c>
      <c r="C352">
        <v>193556.39</v>
      </c>
      <c r="D352">
        <v>129123.08</v>
      </c>
      <c r="E352">
        <v>322679.47000000003</v>
      </c>
    </row>
    <row r="353" spans="2:5" x14ac:dyDescent="0.25">
      <c r="B353" s="2" t="s">
        <v>350</v>
      </c>
      <c r="C353">
        <v>108437.26</v>
      </c>
      <c r="D353">
        <v>122620.5</v>
      </c>
      <c r="E353">
        <v>231057.76</v>
      </c>
    </row>
    <row r="354" spans="2:5" x14ac:dyDescent="0.25">
      <c r="B354" s="2" t="s">
        <v>351</v>
      </c>
      <c r="C354">
        <v>18266.78</v>
      </c>
      <c r="D354">
        <v>17117.310000000001</v>
      </c>
      <c r="E354">
        <v>35384.089999999997</v>
      </c>
    </row>
    <row r="355" spans="2:5" x14ac:dyDescent="0.25">
      <c r="B355" s="2" t="s">
        <v>352</v>
      </c>
      <c r="C355">
        <v>23372.21</v>
      </c>
      <c r="D355">
        <v>21832.73</v>
      </c>
      <c r="E355">
        <v>45204.94</v>
      </c>
    </row>
    <row r="356" spans="2:5" x14ac:dyDescent="0.25">
      <c r="B356" s="2" t="s">
        <v>353</v>
      </c>
      <c r="C356">
        <v>18753.810000000001</v>
      </c>
      <c r="D356">
        <v>19122.04</v>
      </c>
      <c r="E356">
        <v>37875.850000000006</v>
      </c>
    </row>
    <row r="357" spans="2:5" x14ac:dyDescent="0.25">
      <c r="B357" s="2" t="s">
        <v>354</v>
      </c>
      <c r="C357">
        <v>11875.34</v>
      </c>
      <c r="D357">
        <v>9098.39</v>
      </c>
      <c r="E357">
        <v>20973.73</v>
      </c>
    </row>
    <row r="358" spans="2:5" x14ac:dyDescent="0.25">
      <c r="B358" s="2" t="s">
        <v>355</v>
      </c>
      <c r="C358">
        <v>62970.11</v>
      </c>
      <c r="D358">
        <v>71553.440000000002</v>
      </c>
      <c r="E358">
        <v>134523.54999999999</v>
      </c>
    </row>
    <row r="359" spans="2:5" x14ac:dyDescent="0.25">
      <c r="B359" s="2" t="s">
        <v>356</v>
      </c>
      <c r="C359">
        <v>264369.90000000002</v>
      </c>
      <c r="D359">
        <v>263252.65999999997</v>
      </c>
      <c r="E359">
        <v>527622.56000000006</v>
      </c>
    </row>
    <row r="360" spans="2:5" x14ac:dyDescent="0.25">
      <c r="B360" s="2" t="s">
        <v>357</v>
      </c>
      <c r="C360">
        <v>100367.11</v>
      </c>
      <c r="D360">
        <v>109288.33</v>
      </c>
      <c r="E360">
        <v>209655.44</v>
      </c>
    </row>
    <row r="361" spans="2:5" x14ac:dyDescent="0.25">
      <c r="B361" s="2" t="s">
        <v>358</v>
      </c>
      <c r="C361">
        <v>42386.66</v>
      </c>
      <c r="D361">
        <v>39169.339999999997</v>
      </c>
      <c r="E361">
        <v>81556</v>
      </c>
    </row>
    <row r="362" spans="2:5" x14ac:dyDescent="0.25">
      <c r="B362" s="2" t="s">
        <v>359</v>
      </c>
      <c r="C362">
        <v>32564.44</v>
      </c>
      <c r="D362">
        <v>31410.74</v>
      </c>
      <c r="E362">
        <v>63975.18</v>
      </c>
    </row>
    <row r="363" spans="2:5" x14ac:dyDescent="0.25">
      <c r="B363" s="2" t="s">
        <v>360</v>
      </c>
      <c r="C363">
        <v>57687.06</v>
      </c>
      <c r="D363">
        <v>66570.02</v>
      </c>
      <c r="E363">
        <v>124257.08</v>
      </c>
    </row>
    <row r="364" spans="2:5" x14ac:dyDescent="0.25">
      <c r="B364" s="2" t="s">
        <v>361</v>
      </c>
      <c r="C364">
        <v>122433.41</v>
      </c>
      <c r="D364">
        <v>121209.06</v>
      </c>
      <c r="E364">
        <v>243642.47</v>
      </c>
    </row>
    <row r="365" spans="2:5" x14ac:dyDescent="0.25">
      <c r="B365" s="2" t="s">
        <v>362</v>
      </c>
      <c r="C365">
        <v>108963.44</v>
      </c>
      <c r="D365">
        <v>106094.76</v>
      </c>
      <c r="E365">
        <v>215058.2</v>
      </c>
    </row>
    <row r="366" spans="2:5" x14ac:dyDescent="0.25">
      <c r="B366" s="2" t="s">
        <v>363</v>
      </c>
      <c r="C366">
        <v>55595.519999999997</v>
      </c>
      <c r="D366">
        <v>79448.34</v>
      </c>
      <c r="E366">
        <v>135043.85999999999</v>
      </c>
    </row>
    <row r="367" spans="2:5" x14ac:dyDescent="0.25">
      <c r="B367" s="2" t="s">
        <v>364</v>
      </c>
      <c r="C367">
        <v>7775.97</v>
      </c>
      <c r="D367">
        <v>13988.68</v>
      </c>
      <c r="E367">
        <v>21764.65</v>
      </c>
    </row>
    <row r="368" spans="2:5" x14ac:dyDescent="0.25">
      <c r="B368" s="2" t="s">
        <v>365</v>
      </c>
      <c r="C368">
        <v>2896.93</v>
      </c>
      <c r="D368">
        <v>3238.41</v>
      </c>
      <c r="E368">
        <v>6135.34</v>
      </c>
    </row>
    <row r="369" spans="2:5" x14ac:dyDescent="0.25">
      <c r="B369" s="2" t="s">
        <v>366</v>
      </c>
      <c r="C369">
        <v>8538.32</v>
      </c>
      <c r="D369">
        <v>8481.5499999999993</v>
      </c>
      <c r="E369">
        <v>17019.87</v>
      </c>
    </row>
    <row r="370" spans="2:5" x14ac:dyDescent="0.25">
      <c r="B370" s="2" t="s">
        <v>367</v>
      </c>
      <c r="C370">
        <v>330602.7</v>
      </c>
      <c r="D370">
        <v>301601.09999999998</v>
      </c>
      <c r="E370">
        <v>632203.80000000005</v>
      </c>
    </row>
    <row r="371" spans="2:5" x14ac:dyDescent="0.25">
      <c r="B371" s="2" t="s">
        <v>368</v>
      </c>
      <c r="C371">
        <v>76030.460000000006</v>
      </c>
      <c r="D371">
        <v>87178.64</v>
      </c>
      <c r="E371">
        <v>163209.1</v>
      </c>
    </row>
    <row r="372" spans="2:5" x14ac:dyDescent="0.25">
      <c r="B372" s="2" t="s">
        <v>369</v>
      </c>
      <c r="C372">
        <v>5946.33</v>
      </c>
      <c r="D372">
        <v>7626.21</v>
      </c>
      <c r="E372">
        <v>13572.54</v>
      </c>
    </row>
    <row r="373" spans="2:5" x14ac:dyDescent="0.25">
      <c r="B373" s="2" t="s">
        <v>370</v>
      </c>
      <c r="C373">
        <v>25310.02</v>
      </c>
      <c r="D373">
        <v>25136.23</v>
      </c>
      <c r="E373">
        <v>50446.25</v>
      </c>
    </row>
    <row r="374" spans="2:5" x14ac:dyDescent="0.25">
      <c r="B374" s="2" t="s">
        <v>371</v>
      </c>
      <c r="C374">
        <v>12502.54</v>
      </c>
      <c r="D374">
        <v>12799.43</v>
      </c>
      <c r="E374">
        <v>25301.97</v>
      </c>
    </row>
    <row r="375" spans="2:5" x14ac:dyDescent="0.25">
      <c r="B375" s="2" t="s">
        <v>372</v>
      </c>
      <c r="C375">
        <v>69373.850000000006</v>
      </c>
      <c r="D375">
        <v>76179.740000000005</v>
      </c>
      <c r="E375">
        <v>145553.59000000003</v>
      </c>
    </row>
    <row r="376" spans="2:5" x14ac:dyDescent="0.25">
      <c r="B376" s="2" t="s">
        <v>373</v>
      </c>
      <c r="C376">
        <v>12603.98</v>
      </c>
      <c r="D376">
        <v>9869.2800000000007</v>
      </c>
      <c r="E376">
        <v>22473.260000000002</v>
      </c>
    </row>
    <row r="377" spans="2:5" x14ac:dyDescent="0.25">
      <c r="B377" s="2" t="s">
        <v>374</v>
      </c>
      <c r="C377">
        <v>268749.38</v>
      </c>
      <c r="D377">
        <v>276956.67</v>
      </c>
      <c r="E377">
        <v>545706.05000000005</v>
      </c>
    </row>
    <row r="378" spans="2:5" x14ac:dyDescent="0.25">
      <c r="B378" s="2" t="s">
        <v>375</v>
      </c>
      <c r="C378">
        <v>158187.62</v>
      </c>
      <c r="D378">
        <v>123986.88</v>
      </c>
      <c r="E378">
        <v>282174.5</v>
      </c>
    </row>
    <row r="379" spans="2:5" x14ac:dyDescent="0.25">
      <c r="B379" s="2" t="s">
        <v>376</v>
      </c>
      <c r="C379">
        <v>17026.64</v>
      </c>
      <c r="D379">
        <v>9098.39</v>
      </c>
      <c r="E379">
        <v>26125.03</v>
      </c>
    </row>
    <row r="380" spans="2:5" x14ac:dyDescent="0.25">
      <c r="B380" s="2" t="s">
        <v>377</v>
      </c>
      <c r="C380">
        <v>15277.63</v>
      </c>
      <c r="D380">
        <v>13495.69</v>
      </c>
      <c r="E380">
        <v>28773.32</v>
      </c>
    </row>
    <row r="381" spans="2:5" x14ac:dyDescent="0.25">
      <c r="B381" s="2" t="s">
        <v>378</v>
      </c>
      <c r="C381">
        <v>1219.76</v>
      </c>
      <c r="D381">
        <v>1696.31</v>
      </c>
      <c r="E381">
        <v>2916.0699999999997</v>
      </c>
    </row>
    <row r="382" spans="2:5" x14ac:dyDescent="0.25">
      <c r="B382" s="2" t="s">
        <v>379</v>
      </c>
      <c r="C382">
        <v>2287.0500000000002</v>
      </c>
      <c r="D382">
        <v>2313.15</v>
      </c>
      <c r="E382">
        <v>4600.2000000000007</v>
      </c>
    </row>
    <row r="383" spans="2:5" x14ac:dyDescent="0.25">
      <c r="B383" s="2" t="s">
        <v>380</v>
      </c>
      <c r="C383">
        <v>4865.08</v>
      </c>
      <c r="D383">
        <v>1542.1</v>
      </c>
      <c r="E383">
        <v>6407.18</v>
      </c>
    </row>
    <row r="384" spans="2:5" x14ac:dyDescent="0.25">
      <c r="B384" s="2" t="s">
        <v>381</v>
      </c>
      <c r="C384">
        <v>32426.71</v>
      </c>
      <c r="D384">
        <v>28814.47</v>
      </c>
      <c r="E384">
        <v>61241.18</v>
      </c>
    </row>
    <row r="385" spans="2:5" x14ac:dyDescent="0.25">
      <c r="B385" s="2" t="s">
        <v>382</v>
      </c>
      <c r="C385">
        <v>1829.64</v>
      </c>
      <c r="D385">
        <v>1850.52</v>
      </c>
      <c r="E385">
        <v>3680.16</v>
      </c>
    </row>
    <row r="386" spans="2:5" x14ac:dyDescent="0.25">
      <c r="B386" s="2" t="s">
        <v>383</v>
      </c>
      <c r="C386">
        <v>9453.14</v>
      </c>
      <c r="D386">
        <v>12028.38</v>
      </c>
      <c r="E386">
        <v>21481.519999999997</v>
      </c>
    </row>
    <row r="387" spans="2:5" x14ac:dyDescent="0.25">
      <c r="B387" s="2" t="s">
        <v>384</v>
      </c>
      <c r="C387">
        <v>10520.43</v>
      </c>
      <c r="D387">
        <v>10640.49</v>
      </c>
      <c r="E387">
        <v>21160.92</v>
      </c>
    </row>
    <row r="388" spans="2:5" x14ac:dyDescent="0.25">
      <c r="B388" s="2" t="s">
        <v>385</v>
      </c>
      <c r="C388">
        <v>79323.69</v>
      </c>
      <c r="D388">
        <v>45006.07</v>
      </c>
      <c r="E388">
        <v>124329.76000000001</v>
      </c>
    </row>
    <row r="389" spans="2:5" x14ac:dyDescent="0.25">
      <c r="B389" s="2" t="s">
        <v>386</v>
      </c>
      <c r="C389">
        <v>59695.040000000001</v>
      </c>
      <c r="D389">
        <v>33000.94</v>
      </c>
      <c r="E389">
        <v>92695.98000000001</v>
      </c>
    </row>
    <row r="390" spans="2:5" x14ac:dyDescent="0.25">
      <c r="B390" s="2" t="s">
        <v>387</v>
      </c>
      <c r="C390">
        <v>24090.26</v>
      </c>
      <c r="D390">
        <v>48393.440000000002</v>
      </c>
      <c r="E390">
        <v>72483.7</v>
      </c>
    </row>
    <row r="391" spans="2:5" x14ac:dyDescent="0.25">
      <c r="B391" s="2" t="s">
        <v>388</v>
      </c>
      <c r="C391">
        <v>11241.67</v>
      </c>
      <c r="D391">
        <v>22324.07</v>
      </c>
      <c r="E391">
        <v>33565.74</v>
      </c>
    </row>
    <row r="392" spans="2:5" x14ac:dyDescent="0.25">
      <c r="B392" s="2" t="s">
        <v>389</v>
      </c>
      <c r="C392">
        <v>22492.55</v>
      </c>
      <c r="D392">
        <v>22823.08</v>
      </c>
      <c r="E392">
        <v>45315.630000000005</v>
      </c>
    </row>
    <row r="393" spans="2:5" x14ac:dyDescent="0.25">
      <c r="B393" s="2" t="s">
        <v>390</v>
      </c>
      <c r="C393">
        <v>38015.230000000003</v>
      </c>
      <c r="D393">
        <v>35159.31</v>
      </c>
      <c r="E393">
        <v>73174.540000000008</v>
      </c>
    </row>
    <row r="394" spans="2:5" x14ac:dyDescent="0.25">
      <c r="B394" s="2" t="s">
        <v>391</v>
      </c>
      <c r="C394">
        <v>13482.06</v>
      </c>
      <c r="D394">
        <v>8025.49</v>
      </c>
      <c r="E394">
        <v>21507.55</v>
      </c>
    </row>
    <row r="395" spans="2:5" x14ac:dyDescent="0.25">
      <c r="B395" s="2" t="s">
        <v>392</v>
      </c>
      <c r="C395">
        <v>19821.099999999999</v>
      </c>
      <c r="D395">
        <v>23902.55</v>
      </c>
      <c r="E395">
        <v>43723.649999999994</v>
      </c>
    </row>
    <row r="396" spans="2:5" x14ac:dyDescent="0.25">
      <c r="B396" s="2" t="s">
        <v>393</v>
      </c>
      <c r="C396">
        <v>7623.5</v>
      </c>
      <c r="D396">
        <v>8481.5499999999993</v>
      </c>
      <c r="E396">
        <v>16105.05</v>
      </c>
    </row>
    <row r="397" spans="2:5" x14ac:dyDescent="0.25">
      <c r="B397" s="2" t="s">
        <v>394</v>
      </c>
      <c r="C397">
        <v>21193.33</v>
      </c>
      <c r="D397">
        <v>21589.4</v>
      </c>
      <c r="E397">
        <v>42782.73</v>
      </c>
    </row>
    <row r="398" spans="2:5" x14ac:dyDescent="0.25">
      <c r="B398" s="2" t="s">
        <v>395</v>
      </c>
      <c r="C398">
        <v>29884.12</v>
      </c>
      <c r="D398">
        <v>30842</v>
      </c>
      <c r="E398">
        <v>60726.119999999995</v>
      </c>
    </row>
    <row r="399" spans="2:5" x14ac:dyDescent="0.25">
      <c r="B399" s="2" t="s">
        <v>396</v>
      </c>
      <c r="C399">
        <v>9300.67</v>
      </c>
      <c r="D399">
        <v>10177.86</v>
      </c>
      <c r="E399">
        <v>19478.53</v>
      </c>
    </row>
    <row r="400" spans="2:5" x14ac:dyDescent="0.25">
      <c r="B400" s="2" t="s">
        <v>398</v>
      </c>
      <c r="C400">
        <v>64037.4</v>
      </c>
      <c r="D400">
        <v>69086.080000000002</v>
      </c>
      <c r="E400">
        <v>133123.48000000001</v>
      </c>
    </row>
    <row r="401" spans="2:5" x14ac:dyDescent="0.25">
      <c r="B401" s="2" t="s">
        <v>949</v>
      </c>
      <c r="C401">
        <v>299451.08</v>
      </c>
      <c r="D401">
        <v>311966.83</v>
      </c>
      <c r="E401">
        <v>611417.91</v>
      </c>
    </row>
    <row r="402" spans="2:5" x14ac:dyDescent="0.25">
      <c r="B402" s="2" t="s">
        <v>950</v>
      </c>
      <c r="C402">
        <v>431060.9</v>
      </c>
      <c r="D402">
        <v>390514.76</v>
      </c>
      <c r="E402">
        <v>821575.66</v>
      </c>
    </row>
    <row r="403" spans="2:5" x14ac:dyDescent="0.25">
      <c r="B403" s="2" t="s">
        <v>399</v>
      </c>
      <c r="C403">
        <v>40042765.00999999</v>
      </c>
      <c r="D403">
        <v>40616960.769999988</v>
      </c>
      <c r="E403">
        <v>80659725.779999971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6FB0-FC2D-4E69-82F0-50806DF08C48}">
  <sheetPr>
    <tabColor rgb="FFFFFFCC"/>
  </sheetPr>
  <dimension ref="B3:E409"/>
  <sheetViews>
    <sheetView workbookViewId="0">
      <selection activeCell="B1" sqref="B1:E2"/>
    </sheetView>
  </sheetViews>
  <sheetFormatPr defaultRowHeight="15" x14ac:dyDescent="0.25"/>
  <cols>
    <col min="3" max="4" width="7" bestFit="1" customWidth="1"/>
  </cols>
  <sheetData>
    <row r="3" spans="2:5" x14ac:dyDescent="0.25">
      <c r="B3" t="s">
        <v>508</v>
      </c>
    </row>
    <row r="4" spans="2:5" x14ac:dyDescent="0.25">
      <c r="B4" t="s">
        <v>0</v>
      </c>
      <c r="C4">
        <v>2022</v>
      </c>
      <c r="D4">
        <v>2023</v>
      </c>
      <c r="E4" t="s">
        <v>399</v>
      </c>
    </row>
    <row r="5" spans="2:5" x14ac:dyDescent="0.25">
      <c r="B5" t="s">
        <v>1</v>
      </c>
      <c r="C5">
        <v>3</v>
      </c>
      <c r="D5">
        <v>3</v>
      </c>
      <c r="E5">
        <v>6</v>
      </c>
    </row>
    <row r="6" spans="2:5" x14ac:dyDescent="0.25">
      <c r="B6" t="s">
        <v>2</v>
      </c>
      <c r="C6">
        <v>730</v>
      </c>
      <c r="D6">
        <v>780</v>
      </c>
      <c r="E6">
        <v>1510</v>
      </c>
    </row>
    <row r="7" spans="2:5" x14ac:dyDescent="0.25">
      <c r="B7" t="s">
        <v>3</v>
      </c>
      <c r="C7">
        <v>325</v>
      </c>
      <c r="D7">
        <v>340</v>
      </c>
      <c r="E7">
        <v>665</v>
      </c>
    </row>
    <row r="8" spans="2:5" x14ac:dyDescent="0.25">
      <c r="B8" t="s">
        <v>4</v>
      </c>
      <c r="C8">
        <v>9</v>
      </c>
      <c r="D8">
        <v>3</v>
      </c>
      <c r="E8">
        <v>12</v>
      </c>
    </row>
    <row r="9" spans="2:5" x14ac:dyDescent="0.25">
      <c r="B9" t="s">
        <v>5</v>
      </c>
      <c r="C9">
        <v>59</v>
      </c>
      <c r="D9">
        <v>60</v>
      </c>
      <c r="E9">
        <v>119</v>
      </c>
    </row>
    <row r="10" spans="2:5" x14ac:dyDescent="0.25">
      <c r="B10" t="s">
        <v>6</v>
      </c>
      <c r="C10">
        <v>9</v>
      </c>
      <c r="D10">
        <v>8</v>
      </c>
      <c r="E10">
        <v>17</v>
      </c>
    </row>
    <row r="11" spans="2:5" x14ac:dyDescent="0.25">
      <c r="B11" t="s">
        <v>7</v>
      </c>
      <c r="C11">
        <v>11</v>
      </c>
      <c r="D11">
        <v>5</v>
      </c>
      <c r="E11">
        <v>16</v>
      </c>
    </row>
    <row r="12" spans="2:5" x14ac:dyDescent="0.25">
      <c r="B12" t="s">
        <v>8</v>
      </c>
      <c r="C12">
        <v>7</v>
      </c>
      <c r="D12">
        <v>7</v>
      </c>
      <c r="E12">
        <v>14</v>
      </c>
    </row>
    <row r="13" spans="2:5" x14ac:dyDescent="0.25">
      <c r="B13" t="s">
        <v>9</v>
      </c>
      <c r="C13">
        <v>19</v>
      </c>
      <c r="D13">
        <v>17</v>
      </c>
      <c r="E13">
        <v>36</v>
      </c>
    </row>
    <row r="14" spans="2:5" x14ac:dyDescent="0.25">
      <c r="B14" t="s">
        <v>10</v>
      </c>
      <c r="C14">
        <v>8</v>
      </c>
      <c r="D14">
        <v>7</v>
      </c>
      <c r="E14">
        <v>15</v>
      </c>
    </row>
    <row r="15" spans="2:5" x14ac:dyDescent="0.25">
      <c r="B15" t="s">
        <v>11</v>
      </c>
      <c r="C15">
        <v>68</v>
      </c>
      <c r="D15">
        <v>71</v>
      </c>
      <c r="E15">
        <v>139</v>
      </c>
    </row>
    <row r="16" spans="2:5" x14ac:dyDescent="0.25">
      <c r="B16" t="s">
        <v>12</v>
      </c>
      <c r="C16">
        <v>1265</v>
      </c>
      <c r="D16">
        <v>1193</v>
      </c>
      <c r="E16">
        <v>2458</v>
      </c>
    </row>
    <row r="17" spans="2:5" x14ac:dyDescent="0.25">
      <c r="B17" t="s">
        <v>13</v>
      </c>
      <c r="C17">
        <v>243</v>
      </c>
      <c r="D17">
        <v>274</v>
      </c>
      <c r="E17">
        <v>517</v>
      </c>
    </row>
    <row r="18" spans="2:5" x14ac:dyDescent="0.25">
      <c r="B18" t="s">
        <v>14</v>
      </c>
      <c r="C18">
        <v>88</v>
      </c>
      <c r="D18">
        <v>88</v>
      </c>
      <c r="E18">
        <v>176</v>
      </c>
    </row>
    <row r="19" spans="2:5" x14ac:dyDescent="0.25">
      <c r="B19" t="s">
        <v>15</v>
      </c>
      <c r="C19">
        <v>234</v>
      </c>
      <c r="D19">
        <v>228</v>
      </c>
      <c r="E19">
        <v>462</v>
      </c>
    </row>
    <row r="20" spans="2:5" x14ac:dyDescent="0.25">
      <c r="B20" t="s">
        <v>16</v>
      </c>
      <c r="C20">
        <v>114</v>
      </c>
      <c r="D20">
        <v>115</v>
      </c>
      <c r="E20">
        <v>229</v>
      </c>
    </row>
    <row r="21" spans="2:5" x14ac:dyDescent="0.25">
      <c r="B21" t="s">
        <v>17</v>
      </c>
      <c r="C21">
        <v>453</v>
      </c>
      <c r="D21">
        <v>467</v>
      </c>
      <c r="E21">
        <v>920</v>
      </c>
    </row>
    <row r="22" spans="2:5" x14ac:dyDescent="0.25">
      <c r="B22" t="s">
        <v>18</v>
      </c>
      <c r="C22">
        <v>175</v>
      </c>
      <c r="D22">
        <v>163</v>
      </c>
      <c r="E22">
        <v>338</v>
      </c>
    </row>
    <row r="23" spans="2:5" x14ac:dyDescent="0.25">
      <c r="B23" t="s">
        <v>19</v>
      </c>
      <c r="C23">
        <v>2</v>
      </c>
      <c r="D23">
        <v>4</v>
      </c>
      <c r="E23">
        <v>6</v>
      </c>
    </row>
    <row r="24" spans="2:5" x14ac:dyDescent="0.25">
      <c r="B24" t="s">
        <v>20</v>
      </c>
      <c r="C24">
        <v>20</v>
      </c>
      <c r="D24">
        <v>24</v>
      </c>
      <c r="E24">
        <v>44</v>
      </c>
    </row>
    <row r="25" spans="2:5" x14ac:dyDescent="0.25">
      <c r="B25" t="s">
        <v>21</v>
      </c>
      <c r="C25">
        <v>40</v>
      </c>
      <c r="D25">
        <v>38</v>
      </c>
      <c r="E25">
        <v>78</v>
      </c>
    </row>
    <row r="26" spans="2:5" x14ac:dyDescent="0.25">
      <c r="B26" t="s">
        <v>22</v>
      </c>
      <c r="C26">
        <v>18</v>
      </c>
      <c r="D26">
        <v>16</v>
      </c>
      <c r="E26">
        <v>34</v>
      </c>
    </row>
    <row r="27" spans="2:5" x14ac:dyDescent="0.25">
      <c r="B27" t="s">
        <v>23</v>
      </c>
      <c r="C27">
        <v>10</v>
      </c>
      <c r="D27">
        <v>12</v>
      </c>
      <c r="E27">
        <v>22</v>
      </c>
    </row>
    <row r="28" spans="2:5" x14ac:dyDescent="0.25">
      <c r="B28" t="s">
        <v>24</v>
      </c>
      <c r="C28">
        <v>674</v>
      </c>
      <c r="D28">
        <v>711</v>
      </c>
      <c r="E28">
        <v>1385</v>
      </c>
    </row>
    <row r="29" spans="2:5" x14ac:dyDescent="0.25">
      <c r="B29" t="s">
        <v>25</v>
      </c>
      <c r="C29">
        <v>318</v>
      </c>
      <c r="D29">
        <v>326</v>
      </c>
      <c r="E29">
        <v>644</v>
      </c>
    </row>
    <row r="30" spans="2:5" x14ac:dyDescent="0.25">
      <c r="B30" t="s">
        <v>26</v>
      </c>
      <c r="C30">
        <v>180</v>
      </c>
      <c r="D30">
        <v>176</v>
      </c>
      <c r="E30">
        <v>356</v>
      </c>
    </row>
    <row r="31" spans="2:5" x14ac:dyDescent="0.25">
      <c r="B31" t="s">
        <v>27</v>
      </c>
      <c r="C31">
        <v>181</v>
      </c>
      <c r="D31">
        <v>199</v>
      </c>
      <c r="E31">
        <v>380</v>
      </c>
    </row>
    <row r="32" spans="2:5" x14ac:dyDescent="0.25">
      <c r="B32" t="s">
        <v>28</v>
      </c>
      <c r="C32">
        <v>274</v>
      </c>
      <c r="D32">
        <v>270</v>
      </c>
      <c r="E32">
        <v>544</v>
      </c>
    </row>
    <row r="33" spans="2:5" x14ac:dyDescent="0.25">
      <c r="B33" t="s">
        <v>29</v>
      </c>
      <c r="C33">
        <v>129</v>
      </c>
      <c r="D33">
        <v>139</v>
      </c>
      <c r="E33">
        <v>268</v>
      </c>
    </row>
    <row r="34" spans="2:5" x14ac:dyDescent="0.25">
      <c r="B34" t="s">
        <v>30</v>
      </c>
      <c r="C34">
        <v>109</v>
      </c>
      <c r="D34">
        <v>121</v>
      </c>
      <c r="E34">
        <v>230</v>
      </c>
    </row>
    <row r="35" spans="2:5" x14ac:dyDescent="0.25">
      <c r="B35" t="s">
        <v>31</v>
      </c>
      <c r="C35">
        <v>114</v>
      </c>
      <c r="D35">
        <v>106</v>
      </c>
      <c r="E35">
        <v>220</v>
      </c>
    </row>
    <row r="36" spans="2:5" x14ac:dyDescent="0.25">
      <c r="B36" t="s">
        <v>32</v>
      </c>
      <c r="C36">
        <v>61</v>
      </c>
      <c r="D36">
        <v>63</v>
      </c>
      <c r="E36">
        <v>124</v>
      </c>
    </row>
    <row r="37" spans="2:5" x14ac:dyDescent="0.25">
      <c r="B37" t="s">
        <v>33</v>
      </c>
      <c r="C37">
        <v>19</v>
      </c>
      <c r="D37">
        <v>14</v>
      </c>
      <c r="E37">
        <v>33</v>
      </c>
    </row>
    <row r="38" spans="2:5" x14ac:dyDescent="0.25">
      <c r="B38" t="s">
        <v>34</v>
      </c>
      <c r="C38">
        <v>92</v>
      </c>
      <c r="D38">
        <v>84</v>
      </c>
      <c r="E38">
        <v>176</v>
      </c>
    </row>
    <row r="39" spans="2:5" x14ac:dyDescent="0.25">
      <c r="B39" t="s">
        <v>35</v>
      </c>
      <c r="C39">
        <v>10</v>
      </c>
      <c r="D39">
        <v>13</v>
      </c>
      <c r="E39">
        <v>23</v>
      </c>
    </row>
    <row r="40" spans="2:5" x14ac:dyDescent="0.25">
      <c r="B40" t="s">
        <v>36</v>
      </c>
      <c r="C40">
        <v>44</v>
      </c>
      <c r="D40">
        <v>47</v>
      </c>
      <c r="E40">
        <v>91</v>
      </c>
    </row>
    <row r="41" spans="2:5" x14ac:dyDescent="0.25">
      <c r="B41" t="s">
        <v>37</v>
      </c>
      <c r="C41">
        <v>7141</v>
      </c>
      <c r="D41">
        <v>7062</v>
      </c>
      <c r="E41">
        <v>14203</v>
      </c>
    </row>
    <row r="42" spans="2:5" x14ac:dyDescent="0.25">
      <c r="B42" t="s">
        <v>38</v>
      </c>
      <c r="C42">
        <v>3139</v>
      </c>
      <c r="D42">
        <v>3103</v>
      </c>
      <c r="E42">
        <v>6242</v>
      </c>
    </row>
    <row r="43" spans="2:5" x14ac:dyDescent="0.25">
      <c r="B43" t="s">
        <v>39</v>
      </c>
      <c r="C43">
        <v>189</v>
      </c>
      <c r="D43">
        <v>221</v>
      </c>
      <c r="E43">
        <v>410</v>
      </c>
    </row>
    <row r="44" spans="2:5" x14ac:dyDescent="0.25">
      <c r="B44" t="s">
        <v>40</v>
      </c>
      <c r="C44">
        <v>84</v>
      </c>
      <c r="D44">
        <v>101</v>
      </c>
      <c r="E44">
        <v>185</v>
      </c>
    </row>
    <row r="45" spans="2:5" x14ac:dyDescent="0.25">
      <c r="B45" t="s">
        <v>41</v>
      </c>
      <c r="C45">
        <v>228</v>
      </c>
      <c r="D45">
        <v>236</v>
      </c>
      <c r="E45">
        <v>464</v>
      </c>
    </row>
    <row r="46" spans="2:5" x14ac:dyDescent="0.25">
      <c r="B46" t="s">
        <v>42</v>
      </c>
      <c r="C46">
        <v>63</v>
      </c>
      <c r="D46">
        <v>69</v>
      </c>
      <c r="E46">
        <v>132</v>
      </c>
    </row>
    <row r="47" spans="2:5" x14ac:dyDescent="0.25">
      <c r="B47" t="s">
        <v>43</v>
      </c>
      <c r="C47">
        <v>275</v>
      </c>
      <c r="D47">
        <v>271</v>
      </c>
      <c r="E47">
        <v>546</v>
      </c>
    </row>
    <row r="48" spans="2:5" x14ac:dyDescent="0.25">
      <c r="B48" t="s">
        <v>44</v>
      </c>
      <c r="C48">
        <v>83</v>
      </c>
      <c r="D48">
        <v>91</v>
      </c>
      <c r="E48">
        <v>174</v>
      </c>
    </row>
    <row r="49" spans="2:5" x14ac:dyDescent="0.25">
      <c r="B49" t="s">
        <v>45</v>
      </c>
      <c r="C49">
        <v>112</v>
      </c>
      <c r="D49">
        <v>103</v>
      </c>
      <c r="E49">
        <v>215</v>
      </c>
    </row>
    <row r="50" spans="2:5" x14ac:dyDescent="0.25">
      <c r="B50" t="s">
        <v>46</v>
      </c>
      <c r="C50">
        <v>152</v>
      </c>
      <c r="D50">
        <v>154</v>
      </c>
      <c r="E50">
        <v>306</v>
      </c>
    </row>
    <row r="51" spans="2:5" x14ac:dyDescent="0.25">
      <c r="B51" t="s">
        <v>47</v>
      </c>
      <c r="C51">
        <v>144</v>
      </c>
      <c r="D51">
        <v>138</v>
      </c>
      <c r="E51">
        <v>282</v>
      </c>
    </row>
    <row r="52" spans="2:5" x14ac:dyDescent="0.25">
      <c r="B52" t="s">
        <v>48</v>
      </c>
      <c r="C52">
        <v>246</v>
      </c>
      <c r="D52">
        <v>249</v>
      </c>
      <c r="E52">
        <v>495</v>
      </c>
    </row>
    <row r="53" spans="2:5" x14ac:dyDescent="0.25">
      <c r="B53" t="s">
        <v>49</v>
      </c>
      <c r="C53">
        <v>92</v>
      </c>
      <c r="D53">
        <v>107</v>
      </c>
      <c r="E53">
        <v>199</v>
      </c>
    </row>
    <row r="54" spans="2:5" x14ac:dyDescent="0.25">
      <c r="B54" t="s">
        <v>50</v>
      </c>
      <c r="C54">
        <v>190</v>
      </c>
      <c r="D54">
        <v>199</v>
      </c>
      <c r="E54">
        <v>389</v>
      </c>
    </row>
    <row r="55" spans="2:5" x14ac:dyDescent="0.25">
      <c r="B55" t="s">
        <v>51</v>
      </c>
      <c r="C55">
        <v>116</v>
      </c>
      <c r="D55">
        <v>117</v>
      </c>
      <c r="E55">
        <v>233</v>
      </c>
    </row>
    <row r="56" spans="2:5" x14ac:dyDescent="0.25">
      <c r="B56" t="s">
        <v>52</v>
      </c>
      <c r="C56">
        <v>48</v>
      </c>
      <c r="D56">
        <v>55</v>
      </c>
      <c r="E56">
        <v>103</v>
      </c>
    </row>
    <row r="57" spans="2:5" x14ac:dyDescent="0.25">
      <c r="B57" t="s">
        <v>53</v>
      </c>
      <c r="C57">
        <v>5</v>
      </c>
      <c r="D57">
        <v>5</v>
      </c>
      <c r="E57">
        <v>10</v>
      </c>
    </row>
    <row r="58" spans="2:5" x14ac:dyDescent="0.25">
      <c r="B58" t="s">
        <v>54</v>
      </c>
      <c r="C58">
        <v>5</v>
      </c>
      <c r="D58">
        <v>6</v>
      </c>
      <c r="E58">
        <v>11</v>
      </c>
    </row>
    <row r="59" spans="2:5" x14ac:dyDescent="0.25">
      <c r="B59" t="s">
        <v>55</v>
      </c>
      <c r="C59">
        <v>7</v>
      </c>
      <c r="D59">
        <v>9</v>
      </c>
      <c r="E59">
        <v>16</v>
      </c>
    </row>
    <row r="60" spans="2:5" x14ac:dyDescent="0.25">
      <c r="B60" t="s">
        <v>56</v>
      </c>
      <c r="C60">
        <v>960</v>
      </c>
      <c r="D60">
        <v>970</v>
      </c>
      <c r="E60">
        <v>1930</v>
      </c>
    </row>
    <row r="61" spans="2:5" x14ac:dyDescent="0.25">
      <c r="B61" t="s">
        <v>57</v>
      </c>
      <c r="C61">
        <v>54</v>
      </c>
      <c r="D61">
        <v>65</v>
      </c>
      <c r="E61">
        <v>119</v>
      </c>
    </row>
    <row r="62" spans="2:5" x14ac:dyDescent="0.25">
      <c r="B62" t="s">
        <v>58</v>
      </c>
      <c r="C62">
        <v>4</v>
      </c>
      <c r="D62">
        <v>7</v>
      </c>
      <c r="E62">
        <v>11</v>
      </c>
    </row>
    <row r="63" spans="2:5" x14ac:dyDescent="0.25">
      <c r="B63" t="s">
        <v>60</v>
      </c>
      <c r="C63">
        <v>69</v>
      </c>
      <c r="D63">
        <v>61</v>
      </c>
      <c r="E63">
        <v>130</v>
      </c>
    </row>
    <row r="64" spans="2:5" x14ac:dyDescent="0.25">
      <c r="B64" t="s">
        <v>61</v>
      </c>
      <c r="C64">
        <v>8</v>
      </c>
      <c r="D64">
        <v>6</v>
      </c>
      <c r="E64">
        <v>14</v>
      </c>
    </row>
    <row r="65" spans="2:5" x14ac:dyDescent="0.25">
      <c r="B65" t="s">
        <v>62</v>
      </c>
      <c r="C65">
        <v>510</v>
      </c>
      <c r="D65">
        <v>499</v>
      </c>
      <c r="E65">
        <v>1009</v>
      </c>
    </row>
    <row r="66" spans="2:5" x14ac:dyDescent="0.25">
      <c r="B66" t="s">
        <v>63</v>
      </c>
      <c r="C66">
        <v>279</v>
      </c>
      <c r="D66">
        <v>286</v>
      </c>
      <c r="E66">
        <v>565</v>
      </c>
    </row>
    <row r="67" spans="2:5" x14ac:dyDescent="0.25">
      <c r="B67" t="s">
        <v>64</v>
      </c>
      <c r="C67">
        <v>796</v>
      </c>
      <c r="D67">
        <v>782</v>
      </c>
      <c r="E67">
        <v>1578</v>
      </c>
    </row>
    <row r="68" spans="2:5" x14ac:dyDescent="0.25">
      <c r="B68" t="s">
        <v>65</v>
      </c>
      <c r="C68">
        <v>341</v>
      </c>
      <c r="D68">
        <v>343</v>
      </c>
      <c r="E68">
        <v>684</v>
      </c>
    </row>
    <row r="69" spans="2:5" x14ac:dyDescent="0.25">
      <c r="B69" t="s">
        <v>66</v>
      </c>
      <c r="C69">
        <v>12</v>
      </c>
      <c r="D69">
        <v>7</v>
      </c>
      <c r="E69">
        <v>19</v>
      </c>
    </row>
    <row r="70" spans="2:5" x14ac:dyDescent="0.25">
      <c r="B70" t="s">
        <v>67</v>
      </c>
      <c r="C70">
        <v>6</v>
      </c>
      <c r="D70">
        <v>7</v>
      </c>
      <c r="E70">
        <v>13</v>
      </c>
    </row>
    <row r="71" spans="2:5" x14ac:dyDescent="0.25">
      <c r="B71" t="s">
        <v>68</v>
      </c>
      <c r="C71">
        <v>46</v>
      </c>
      <c r="D71">
        <v>48</v>
      </c>
      <c r="E71">
        <v>94</v>
      </c>
    </row>
    <row r="72" spans="2:5" x14ac:dyDescent="0.25">
      <c r="B72" t="s">
        <v>69</v>
      </c>
      <c r="C72">
        <v>26</v>
      </c>
      <c r="D72">
        <v>29</v>
      </c>
      <c r="E72">
        <v>55</v>
      </c>
    </row>
    <row r="73" spans="2:5" x14ac:dyDescent="0.25">
      <c r="B73" t="s">
        <v>70</v>
      </c>
      <c r="C73">
        <v>756</v>
      </c>
      <c r="D73">
        <v>729</v>
      </c>
      <c r="E73">
        <v>1485</v>
      </c>
    </row>
    <row r="74" spans="2:5" x14ac:dyDescent="0.25">
      <c r="B74" t="s">
        <v>71</v>
      </c>
      <c r="C74">
        <v>293</v>
      </c>
      <c r="D74">
        <v>281</v>
      </c>
      <c r="E74">
        <v>574</v>
      </c>
    </row>
    <row r="75" spans="2:5" x14ac:dyDescent="0.25">
      <c r="B75" t="s">
        <v>72</v>
      </c>
      <c r="C75">
        <v>478</v>
      </c>
      <c r="D75">
        <v>451</v>
      </c>
      <c r="E75">
        <v>929</v>
      </c>
    </row>
    <row r="76" spans="2:5" x14ac:dyDescent="0.25">
      <c r="B76" t="s">
        <v>73</v>
      </c>
      <c r="C76">
        <v>101</v>
      </c>
      <c r="D76">
        <v>95</v>
      </c>
      <c r="E76">
        <v>196</v>
      </c>
    </row>
    <row r="77" spans="2:5" x14ac:dyDescent="0.25">
      <c r="B77" t="s">
        <v>74</v>
      </c>
      <c r="C77">
        <v>856</v>
      </c>
      <c r="D77">
        <v>891</v>
      </c>
      <c r="E77">
        <v>1747</v>
      </c>
    </row>
    <row r="78" spans="2:5" x14ac:dyDescent="0.25">
      <c r="B78" t="s">
        <v>75</v>
      </c>
      <c r="C78">
        <v>342</v>
      </c>
      <c r="D78">
        <v>363</v>
      </c>
      <c r="E78">
        <v>705</v>
      </c>
    </row>
    <row r="79" spans="2:5" x14ac:dyDescent="0.25">
      <c r="B79" t="s">
        <v>76</v>
      </c>
      <c r="C79">
        <v>14</v>
      </c>
      <c r="D79">
        <v>13</v>
      </c>
      <c r="E79">
        <v>27</v>
      </c>
    </row>
    <row r="80" spans="2:5" x14ac:dyDescent="0.25">
      <c r="B80" t="s">
        <v>77</v>
      </c>
      <c r="C80">
        <v>69</v>
      </c>
      <c r="D80">
        <v>60</v>
      </c>
      <c r="E80">
        <v>129</v>
      </c>
    </row>
    <row r="81" spans="2:5" x14ac:dyDescent="0.25">
      <c r="B81" t="s">
        <v>78</v>
      </c>
      <c r="C81">
        <v>18</v>
      </c>
      <c r="D81">
        <v>18</v>
      </c>
      <c r="E81">
        <v>36</v>
      </c>
    </row>
    <row r="82" spans="2:5" x14ac:dyDescent="0.25">
      <c r="B82" t="s">
        <v>79</v>
      </c>
      <c r="C82">
        <v>9</v>
      </c>
      <c r="D82">
        <v>7</v>
      </c>
      <c r="E82">
        <v>16</v>
      </c>
    </row>
    <row r="83" spans="2:5" x14ac:dyDescent="0.25">
      <c r="B83" t="s">
        <v>80</v>
      </c>
      <c r="C83">
        <v>55</v>
      </c>
      <c r="D83">
        <v>48</v>
      </c>
      <c r="E83">
        <v>103</v>
      </c>
    </row>
    <row r="84" spans="2:5" x14ac:dyDescent="0.25">
      <c r="B84" t="s">
        <v>81</v>
      </c>
      <c r="C84">
        <v>16</v>
      </c>
      <c r="D84">
        <v>16</v>
      </c>
      <c r="E84">
        <v>32</v>
      </c>
    </row>
    <row r="85" spans="2:5" x14ac:dyDescent="0.25">
      <c r="B85" t="s">
        <v>82</v>
      </c>
      <c r="C85">
        <v>20</v>
      </c>
      <c r="D85">
        <v>18</v>
      </c>
      <c r="E85">
        <v>38</v>
      </c>
    </row>
    <row r="86" spans="2:5" x14ac:dyDescent="0.25">
      <c r="B86" t="s">
        <v>83</v>
      </c>
      <c r="C86">
        <v>33</v>
      </c>
      <c r="D86">
        <v>37</v>
      </c>
      <c r="E86">
        <v>70</v>
      </c>
    </row>
    <row r="87" spans="2:5" x14ac:dyDescent="0.25">
      <c r="B87" t="s">
        <v>84</v>
      </c>
      <c r="C87">
        <v>7</v>
      </c>
      <c r="D87">
        <v>10</v>
      </c>
      <c r="E87">
        <v>17</v>
      </c>
    </row>
    <row r="88" spans="2:5" x14ac:dyDescent="0.25">
      <c r="B88" t="s">
        <v>85</v>
      </c>
      <c r="C88">
        <v>4</v>
      </c>
      <c r="D88">
        <v>2</v>
      </c>
      <c r="E88">
        <v>6</v>
      </c>
    </row>
    <row r="89" spans="2:5" x14ac:dyDescent="0.25">
      <c r="B89" t="s">
        <v>86</v>
      </c>
      <c r="C89">
        <v>130</v>
      </c>
      <c r="D89">
        <v>154</v>
      </c>
      <c r="E89">
        <v>284</v>
      </c>
    </row>
    <row r="90" spans="2:5" x14ac:dyDescent="0.25">
      <c r="B90" t="s">
        <v>87</v>
      </c>
      <c r="C90">
        <v>169</v>
      </c>
      <c r="D90">
        <v>199</v>
      </c>
      <c r="E90">
        <v>368</v>
      </c>
    </row>
    <row r="91" spans="2:5" x14ac:dyDescent="0.25">
      <c r="B91" t="s">
        <v>88</v>
      </c>
      <c r="C91">
        <v>148</v>
      </c>
      <c r="D91">
        <v>133</v>
      </c>
      <c r="E91">
        <v>281</v>
      </c>
    </row>
    <row r="92" spans="2:5" x14ac:dyDescent="0.25">
      <c r="B92" t="s">
        <v>89</v>
      </c>
      <c r="C92">
        <v>187</v>
      </c>
      <c r="D92">
        <v>191</v>
      </c>
      <c r="E92">
        <v>378</v>
      </c>
    </row>
    <row r="93" spans="2:5" x14ac:dyDescent="0.25">
      <c r="B93" t="s">
        <v>90</v>
      </c>
      <c r="C93">
        <v>3154</v>
      </c>
      <c r="D93">
        <v>3133</v>
      </c>
      <c r="E93">
        <v>6287</v>
      </c>
    </row>
    <row r="94" spans="2:5" x14ac:dyDescent="0.25">
      <c r="B94" t="s">
        <v>91</v>
      </c>
      <c r="C94">
        <v>3038</v>
      </c>
      <c r="D94">
        <v>3103</v>
      </c>
      <c r="E94">
        <v>6141</v>
      </c>
    </row>
    <row r="95" spans="2:5" x14ac:dyDescent="0.25">
      <c r="B95" t="s">
        <v>92</v>
      </c>
      <c r="C95">
        <v>1553</v>
      </c>
      <c r="D95">
        <v>1569</v>
      </c>
      <c r="E95">
        <v>3122</v>
      </c>
    </row>
    <row r="96" spans="2:5" x14ac:dyDescent="0.25">
      <c r="B96" t="s">
        <v>93</v>
      </c>
      <c r="C96">
        <v>671</v>
      </c>
      <c r="D96">
        <v>689</v>
      </c>
      <c r="E96">
        <v>1360</v>
      </c>
    </row>
    <row r="97" spans="2:5" x14ac:dyDescent="0.25">
      <c r="B97" t="s">
        <v>94</v>
      </c>
      <c r="C97">
        <v>113</v>
      </c>
      <c r="D97">
        <v>121</v>
      </c>
      <c r="E97">
        <v>234</v>
      </c>
    </row>
    <row r="98" spans="2:5" x14ac:dyDescent="0.25">
      <c r="B98" t="s">
        <v>95</v>
      </c>
      <c r="C98">
        <v>276</v>
      </c>
      <c r="D98">
        <v>306</v>
      </c>
      <c r="E98">
        <v>582</v>
      </c>
    </row>
    <row r="99" spans="2:5" x14ac:dyDescent="0.25">
      <c r="B99" t="s">
        <v>96</v>
      </c>
      <c r="C99">
        <v>271</v>
      </c>
      <c r="D99">
        <v>280</v>
      </c>
      <c r="E99">
        <v>551</v>
      </c>
    </row>
    <row r="100" spans="2:5" x14ac:dyDescent="0.25">
      <c r="B100" t="s">
        <v>97</v>
      </c>
      <c r="C100">
        <v>184</v>
      </c>
      <c r="D100">
        <v>192</v>
      </c>
      <c r="E100">
        <v>376</v>
      </c>
    </row>
    <row r="101" spans="2:5" x14ac:dyDescent="0.25">
      <c r="B101" t="s">
        <v>98</v>
      </c>
      <c r="C101">
        <v>218</v>
      </c>
      <c r="D101">
        <v>224</v>
      </c>
      <c r="E101">
        <v>442</v>
      </c>
    </row>
    <row r="102" spans="2:5" x14ac:dyDescent="0.25">
      <c r="B102" t="s">
        <v>99</v>
      </c>
      <c r="C102">
        <v>10</v>
      </c>
      <c r="D102">
        <v>10</v>
      </c>
      <c r="E102">
        <v>20</v>
      </c>
    </row>
    <row r="103" spans="2:5" x14ac:dyDescent="0.25">
      <c r="B103" t="s">
        <v>100</v>
      </c>
      <c r="C103">
        <v>569</v>
      </c>
      <c r="D103">
        <v>556</v>
      </c>
      <c r="E103">
        <v>1125</v>
      </c>
    </row>
    <row r="104" spans="2:5" x14ac:dyDescent="0.25">
      <c r="B104" t="s">
        <v>101</v>
      </c>
      <c r="C104">
        <v>608</v>
      </c>
      <c r="D104">
        <v>613</v>
      </c>
      <c r="E104">
        <v>1221</v>
      </c>
    </row>
    <row r="105" spans="2:5" x14ac:dyDescent="0.25">
      <c r="B105" t="s">
        <v>102</v>
      </c>
      <c r="C105">
        <v>343</v>
      </c>
      <c r="D105">
        <v>354</v>
      </c>
      <c r="E105">
        <v>697</v>
      </c>
    </row>
    <row r="106" spans="2:5" x14ac:dyDescent="0.25">
      <c r="B106" t="s">
        <v>103</v>
      </c>
      <c r="C106">
        <v>1304</v>
      </c>
      <c r="D106">
        <v>1309</v>
      </c>
      <c r="E106">
        <v>2613</v>
      </c>
    </row>
    <row r="107" spans="2:5" x14ac:dyDescent="0.25">
      <c r="B107" t="s">
        <v>104</v>
      </c>
      <c r="C107">
        <v>579</v>
      </c>
      <c r="D107">
        <v>586</v>
      </c>
      <c r="E107">
        <v>1165</v>
      </c>
    </row>
    <row r="108" spans="2:5" x14ac:dyDescent="0.25">
      <c r="B108" t="s">
        <v>105</v>
      </c>
      <c r="C108">
        <v>693</v>
      </c>
      <c r="D108">
        <v>653</v>
      </c>
      <c r="E108">
        <v>1346</v>
      </c>
    </row>
    <row r="109" spans="2:5" x14ac:dyDescent="0.25">
      <c r="B109" t="s">
        <v>106</v>
      </c>
      <c r="C109">
        <v>157</v>
      </c>
      <c r="D109">
        <v>163</v>
      </c>
      <c r="E109">
        <v>320</v>
      </c>
    </row>
    <row r="110" spans="2:5" x14ac:dyDescent="0.25">
      <c r="B110" t="s">
        <v>107</v>
      </c>
      <c r="C110">
        <v>99</v>
      </c>
      <c r="D110">
        <v>106</v>
      </c>
      <c r="E110">
        <v>205</v>
      </c>
    </row>
    <row r="111" spans="2:5" x14ac:dyDescent="0.25">
      <c r="B111" t="s">
        <v>108</v>
      </c>
      <c r="C111">
        <v>504</v>
      </c>
      <c r="D111">
        <v>485</v>
      </c>
      <c r="E111">
        <v>989</v>
      </c>
    </row>
    <row r="112" spans="2:5" x14ac:dyDescent="0.25">
      <c r="B112" t="s">
        <v>109</v>
      </c>
      <c r="C112">
        <v>263</v>
      </c>
      <c r="D112">
        <v>243</v>
      </c>
      <c r="E112">
        <v>506</v>
      </c>
    </row>
    <row r="113" spans="2:5" x14ac:dyDescent="0.25">
      <c r="B113" t="s">
        <v>110</v>
      </c>
      <c r="C113">
        <v>4720</v>
      </c>
      <c r="D113">
        <v>4662</v>
      </c>
      <c r="E113">
        <v>9382</v>
      </c>
    </row>
    <row r="114" spans="2:5" x14ac:dyDescent="0.25">
      <c r="B114" t="s">
        <v>111</v>
      </c>
      <c r="C114">
        <v>2527</v>
      </c>
      <c r="D114">
        <v>2640</v>
      </c>
      <c r="E114">
        <v>5167</v>
      </c>
    </row>
    <row r="115" spans="2:5" x14ac:dyDescent="0.25">
      <c r="B115" t="s">
        <v>112</v>
      </c>
      <c r="C115">
        <v>43</v>
      </c>
      <c r="D115">
        <v>38</v>
      </c>
      <c r="E115">
        <v>81</v>
      </c>
    </row>
    <row r="116" spans="2:5" x14ac:dyDescent="0.25">
      <c r="B116" t="s">
        <v>113</v>
      </c>
      <c r="C116">
        <v>11</v>
      </c>
      <c r="D116">
        <v>9</v>
      </c>
      <c r="E116">
        <v>20</v>
      </c>
    </row>
    <row r="117" spans="2:5" x14ac:dyDescent="0.25">
      <c r="B117" t="s">
        <v>114</v>
      </c>
      <c r="C117">
        <v>13</v>
      </c>
      <c r="D117">
        <v>19</v>
      </c>
      <c r="E117">
        <v>32</v>
      </c>
    </row>
    <row r="118" spans="2:5" x14ac:dyDescent="0.25">
      <c r="B118" t="s">
        <v>115</v>
      </c>
      <c r="C118">
        <v>15</v>
      </c>
      <c r="D118">
        <v>19</v>
      </c>
      <c r="E118">
        <v>34</v>
      </c>
    </row>
    <row r="119" spans="2:5" x14ac:dyDescent="0.25">
      <c r="B119" t="s">
        <v>116</v>
      </c>
      <c r="C119">
        <v>511</v>
      </c>
      <c r="D119">
        <v>527</v>
      </c>
      <c r="E119">
        <v>1038</v>
      </c>
    </row>
    <row r="120" spans="2:5" x14ac:dyDescent="0.25">
      <c r="B120" t="s">
        <v>117</v>
      </c>
      <c r="C120">
        <v>259</v>
      </c>
      <c r="D120">
        <v>280</v>
      </c>
      <c r="E120">
        <v>539</v>
      </c>
    </row>
    <row r="121" spans="2:5" x14ac:dyDescent="0.25">
      <c r="B121" t="s">
        <v>118</v>
      </c>
      <c r="C121">
        <v>11</v>
      </c>
      <c r="D121">
        <v>12</v>
      </c>
      <c r="E121">
        <v>23</v>
      </c>
    </row>
    <row r="122" spans="2:5" x14ac:dyDescent="0.25">
      <c r="B122" t="s">
        <v>119</v>
      </c>
      <c r="C122">
        <v>669</v>
      </c>
      <c r="D122">
        <v>668</v>
      </c>
      <c r="E122">
        <v>1337</v>
      </c>
    </row>
    <row r="123" spans="2:5" x14ac:dyDescent="0.25">
      <c r="B123" t="s">
        <v>120</v>
      </c>
      <c r="C123">
        <v>152</v>
      </c>
      <c r="D123">
        <v>143</v>
      </c>
      <c r="E123">
        <v>295</v>
      </c>
    </row>
    <row r="124" spans="2:5" x14ac:dyDescent="0.25">
      <c r="B124" t="s">
        <v>121</v>
      </c>
      <c r="C124">
        <v>205</v>
      </c>
      <c r="D124">
        <v>209</v>
      </c>
      <c r="E124">
        <v>414</v>
      </c>
    </row>
    <row r="125" spans="2:5" x14ac:dyDescent="0.25">
      <c r="B125" t="s">
        <v>122</v>
      </c>
      <c r="C125">
        <v>69</v>
      </c>
      <c r="D125">
        <v>52</v>
      </c>
      <c r="E125">
        <v>121</v>
      </c>
    </row>
    <row r="126" spans="2:5" x14ac:dyDescent="0.25">
      <c r="B126" t="s">
        <v>123</v>
      </c>
      <c r="C126">
        <v>2359</v>
      </c>
      <c r="D126">
        <v>2370</v>
      </c>
      <c r="E126">
        <v>4729</v>
      </c>
    </row>
    <row r="127" spans="2:5" x14ac:dyDescent="0.25">
      <c r="B127" t="s">
        <v>124</v>
      </c>
      <c r="C127">
        <v>1036</v>
      </c>
      <c r="D127">
        <v>994</v>
      </c>
      <c r="E127">
        <v>2030</v>
      </c>
    </row>
    <row r="128" spans="2:5" x14ac:dyDescent="0.25">
      <c r="B128" t="s">
        <v>125</v>
      </c>
      <c r="C128">
        <v>7</v>
      </c>
      <c r="D128">
        <v>9</v>
      </c>
      <c r="E128">
        <v>16</v>
      </c>
    </row>
    <row r="129" spans="2:5" x14ac:dyDescent="0.25">
      <c r="B129" t="s">
        <v>126</v>
      </c>
      <c r="C129">
        <v>276</v>
      </c>
      <c r="D129">
        <v>289</v>
      </c>
      <c r="E129">
        <v>565</v>
      </c>
    </row>
    <row r="130" spans="2:5" x14ac:dyDescent="0.25">
      <c r="B130" t="s">
        <v>127</v>
      </c>
      <c r="C130">
        <v>166</v>
      </c>
      <c r="D130">
        <v>172</v>
      </c>
      <c r="E130">
        <v>338</v>
      </c>
    </row>
    <row r="131" spans="2:5" x14ac:dyDescent="0.25">
      <c r="B131" t="s">
        <v>128</v>
      </c>
      <c r="C131">
        <v>111</v>
      </c>
      <c r="D131">
        <v>106</v>
      </c>
      <c r="E131">
        <v>217</v>
      </c>
    </row>
    <row r="132" spans="2:5" x14ac:dyDescent="0.25">
      <c r="B132" t="s">
        <v>129</v>
      </c>
      <c r="C132">
        <v>53</v>
      </c>
      <c r="D132">
        <v>55</v>
      </c>
      <c r="E132">
        <v>108</v>
      </c>
    </row>
    <row r="133" spans="2:5" x14ac:dyDescent="0.25">
      <c r="B133" t="s">
        <v>130</v>
      </c>
      <c r="C133">
        <v>6</v>
      </c>
      <c r="D133">
        <v>6</v>
      </c>
      <c r="E133">
        <v>12</v>
      </c>
    </row>
    <row r="134" spans="2:5" x14ac:dyDescent="0.25">
      <c r="B134" t="s">
        <v>131</v>
      </c>
      <c r="C134">
        <v>1</v>
      </c>
      <c r="D134">
        <v>1</v>
      </c>
      <c r="E134">
        <v>2</v>
      </c>
    </row>
    <row r="135" spans="2:5" x14ac:dyDescent="0.25">
      <c r="B135" t="s">
        <v>132</v>
      </c>
      <c r="C135">
        <v>17</v>
      </c>
      <c r="D135">
        <v>13</v>
      </c>
      <c r="E135">
        <v>30</v>
      </c>
    </row>
    <row r="136" spans="2:5" x14ac:dyDescent="0.25">
      <c r="B136" t="s">
        <v>133</v>
      </c>
      <c r="C136">
        <v>4</v>
      </c>
      <c r="D136">
        <v>4</v>
      </c>
      <c r="E136">
        <v>8</v>
      </c>
    </row>
    <row r="137" spans="2:5" x14ac:dyDescent="0.25">
      <c r="B137" t="s">
        <v>134</v>
      </c>
      <c r="C137">
        <v>2</v>
      </c>
      <c r="D137">
        <v>1</v>
      </c>
      <c r="E137">
        <v>3</v>
      </c>
    </row>
    <row r="138" spans="2:5" x14ac:dyDescent="0.25">
      <c r="B138" t="s">
        <v>135</v>
      </c>
      <c r="C138">
        <v>1203</v>
      </c>
      <c r="D138">
        <v>1266</v>
      </c>
      <c r="E138">
        <v>2469</v>
      </c>
    </row>
    <row r="139" spans="2:5" x14ac:dyDescent="0.25">
      <c r="B139" t="s">
        <v>136</v>
      </c>
      <c r="C139">
        <v>553</v>
      </c>
      <c r="D139">
        <v>563</v>
      </c>
      <c r="E139">
        <v>1116</v>
      </c>
    </row>
    <row r="140" spans="2:5" x14ac:dyDescent="0.25">
      <c r="B140" t="s">
        <v>137</v>
      </c>
      <c r="C140">
        <v>553</v>
      </c>
      <c r="D140">
        <v>552</v>
      </c>
      <c r="E140">
        <v>1105</v>
      </c>
    </row>
    <row r="141" spans="2:5" x14ac:dyDescent="0.25">
      <c r="B141" t="s">
        <v>138</v>
      </c>
      <c r="C141">
        <v>240</v>
      </c>
      <c r="D141">
        <v>227</v>
      </c>
      <c r="E141">
        <v>467</v>
      </c>
    </row>
    <row r="142" spans="2:5" x14ac:dyDescent="0.25">
      <c r="B142" t="s">
        <v>139</v>
      </c>
      <c r="C142">
        <v>58</v>
      </c>
      <c r="D142">
        <v>63</v>
      </c>
      <c r="E142">
        <v>121</v>
      </c>
    </row>
    <row r="143" spans="2:5" x14ac:dyDescent="0.25">
      <c r="B143" t="s">
        <v>140</v>
      </c>
      <c r="C143">
        <v>55</v>
      </c>
      <c r="D143">
        <v>43</v>
      </c>
      <c r="E143">
        <v>98</v>
      </c>
    </row>
    <row r="144" spans="2:5" x14ac:dyDescent="0.25">
      <c r="B144" t="s">
        <v>141</v>
      </c>
      <c r="C144">
        <v>74</v>
      </c>
      <c r="D144">
        <v>78</v>
      </c>
      <c r="E144">
        <v>152</v>
      </c>
    </row>
    <row r="145" spans="2:5" x14ac:dyDescent="0.25">
      <c r="B145" t="s">
        <v>142</v>
      </c>
      <c r="C145">
        <v>179</v>
      </c>
      <c r="D145">
        <v>181</v>
      </c>
      <c r="E145">
        <v>360</v>
      </c>
    </row>
    <row r="146" spans="2:5" x14ac:dyDescent="0.25">
      <c r="B146" t="s">
        <v>143</v>
      </c>
      <c r="C146">
        <v>20</v>
      </c>
      <c r="D146">
        <v>23</v>
      </c>
      <c r="E146">
        <v>43</v>
      </c>
    </row>
    <row r="147" spans="2:5" x14ac:dyDescent="0.25">
      <c r="B147" t="s">
        <v>144</v>
      </c>
      <c r="C147">
        <v>105</v>
      </c>
      <c r="D147">
        <v>119</v>
      </c>
      <c r="E147">
        <v>224</v>
      </c>
    </row>
    <row r="148" spans="2:5" x14ac:dyDescent="0.25">
      <c r="B148" t="s">
        <v>145</v>
      </c>
      <c r="C148">
        <v>61</v>
      </c>
      <c r="D148">
        <v>63</v>
      </c>
      <c r="E148">
        <v>124</v>
      </c>
    </row>
    <row r="149" spans="2:5" x14ac:dyDescent="0.25">
      <c r="B149" t="s">
        <v>146</v>
      </c>
      <c r="C149">
        <v>15</v>
      </c>
      <c r="D149">
        <v>16</v>
      </c>
      <c r="E149">
        <v>31</v>
      </c>
    </row>
    <row r="150" spans="2:5" x14ac:dyDescent="0.25">
      <c r="B150" t="s">
        <v>147</v>
      </c>
      <c r="C150">
        <v>292</v>
      </c>
      <c r="D150">
        <v>303</v>
      </c>
      <c r="E150">
        <v>595</v>
      </c>
    </row>
    <row r="151" spans="2:5" x14ac:dyDescent="0.25">
      <c r="B151" t="s">
        <v>148</v>
      </c>
      <c r="C151">
        <v>113</v>
      </c>
      <c r="D151">
        <v>108</v>
      </c>
      <c r="E151">
        <v>221</v>
      </c>
    </row>
    <row r="152" spans="2:5" x14ac:dyDescent="0.25">
      <c r="B152" t="s">
        <v>149</v>
      </c>
      <c r="C152">
        <v>1208</v>
      </c>
      <c r="D152">
        <v>1203</v>
      </c>
      <c r="E152">
        <v>2411</v>
      </c>
    </row>
    <row r="153" spans="2:5" x14ac:dyDescent="0.25">
      <c r="B153" t="s">
        <v>150</v>
      </c>
      <c r="C153">
        <v>520</v>
      </c>
      <c r="D153">
        <v>531</v>
      </c>
      <c r="E153">
        <v>1051</v>
      </c>
    </row>
    <row r="154" spans="2:5" x14ac:dyDescent="0.25">
      <c r="B154" t="s">
        <v>151</v>
      </c>
      <c r="C154">
        <v>27</v>
      </c>
      <c r="D154">
        <v>25</v>
      </c>
      <c r="E154">
        <v>52</v>
      </c>
    </row>
    <row r="155" spans="2:5" x14ac:dyDescent="0.25">
      <c r="B155" t="s">
        <v>152</v>
      </c>
      <c r="C155">
        <v>370</v>
      </c>
      <c r="D155">
        <v>384</v>
      </c>
      <c r="E155">
        <v>754</v>
      </c>
    </row>
    <row r="156" spans="2:5" x14ac:dyDescent="0.25">
      <c r="B156" t="s">
        <v>153</v>
      </c>
      <c r="C156">
        <v>324</v>
      </c>
      <c r="D156">
        <v>328</v>
      </c>
      <c r="E156">
        <v>652</v>
      </c>
    </row>
    <row r="157" spans="2:5" x14ac:dyDescent="0.25">
      <c r="B157" t="s">
        <v>154</v>
      </c>
      <c r="C157">
        <v>130</v>
      </c>
      <c r="D157">
        <v>144</v>
      </c>
      <c r="E157">
        <v>274</v>
      </c>
    </row>
    <row r="158" spans="2:5" x14ac:dyDescent="0.25">
      <c r="B158" t="s">
        <v>155</v>
      </c>
      <c r="C158">
        <v>22</v>
      </c>
      <c r="D158">
        <v>11</v>
      </c>
      <c r="E158">
        <v>33</v>
      </c>
    </row>
    <row r="159" spans="2:5" x14ac:dyDescent="0.25">
      <c r="B159" t="s">
        <v>156</v>
      </c>
      <c r="C159">
        <v>187</v>
      </c>
      <c r="D159">
        <v>218</v>
      </c>
      <c r="E159">
        <v>405</v>
      </c>
    </row>
    <row r="160" spans="2:5" x14ac:dyDescent="0.25">
      <c r="B160" t="s">
        <v>157</v>
      </c>
      <c r="C160">
        <v>295</v>
      </c>
      <c r="D160">
        <v>288</v>
      </c>
      <c r="E160">
        <v>583</v>
      </c>
    </row>
    <row r="161" spans="2:5" x14ac:dyDescent="0.25">
      <c r="B161" t="s">
        <v>158</v>
      </c>
      <c r="C161">
        <v>35</v>
      </c>
      <c r="D161">
        <v>39</v>
      </c>
      <c r="E161">
        <v>74</v>
      </c>
    </row>
    <row r="162" spans="2:5" x14ac:dyDescent="0.25">
      <c r="B162" t="s">
        <v>159</v>
      </c>
      <c r="C162">
        <v>467</v>
      </c>
      <c r="D162">
        <v>475</v>
      </c>
      <c r="E162">
        <v>942</v>
      </c>
    </row>
    <row r="163" spans="2:5" x14ac:dyDescent="0.25">
      <c r="B163" t="s">
        <v>160</v>
      </c>
      <c r="C163">
        <v>99</v>
      </c>
      <c r="D163">
        <v>105</v>
      </c>
      <c r="E163">
        <v>204</v>
      </c>
    </row>
    <row r="164" spans="2:5" x14ac:dyDescent="0.25">
      <c r="B164" t="s">
        <v>161</v>
      </c>
      <c r="C164">
        <v>119</v>
      </c>
      <c r="D164">
        <v>136</v>
      </c>
      <c r="E164">
        <v>255</v>
      </c>
    </row>
    <row r="165" spans="2:5" x14ac:dyDescent="0.25">
      <c r="B165" t="s">
        <v>162</v>
      </c>
      <c r="C165">
        <v>38</v>
      </c>
      <c r="D165">
        <v>36</v>
      </c>
      <c r="E165">
        <v>74</v>
      </c>
    </row>
    <row r="166" spans="2:5" x14ac:dyDescent="0.25">
      <c r="B166" t="s">
        <v>163</v>
      </c>
      <c r="C166">
        <v>273</v>
      </c>
      <c r="D166">
        <v>270</v>
      </c>
      <c r="E166">
        <v>543</v>
      </c>
    </row>
    <row r="167" spans="2:5" x14ac:dyDescent="0.25">
      <c r="B167" t="s">
        <v>164</v>
      </c>
      <c r="C167">
        <v>142</v>
      </c>
      <c r="D167">
        <v>146</v>
      </c>
      <c r="E167">
        <v>288</v>
      </c>
    </row>
    <row r="168" spans="2:5" x14ac:dyDescent="0.25">
      <c r="B168" t="s">
        <v>165</v>
      </c>
      <c r="C168">
        <v>1151</v>
      </c>
      <c r="D168">
        <v>1170</v>
      </c>
      <c r="E168">
        <v>2321</v>
      </c>
    </row>
    <row r="169" spans="2:5" x14ac:dyDescent="0.25">
      <c r="B169" t="s">
        <v>166</v>
      </c>
      <c r="C169">
        <v>512</v>
      </c>
      <c r="D169">
        <v>524</v>
      </c>
      <c r="E169">
        <v>1036</v>
      </c>
    </row>
    <row r="170" spans="2:5" x14ac:dyDescent="0.25">
      <c r="B170" t="s">
        <v>167</v>
      </c>
      <c r="C170">
        <v>475</v>
      </c>
      <c r="D170">
        <v>480</v>
      </c>
      <c r="E170">
        <v>955</v>
      </c>
    </row>
    <row r="171" spans="2:5" x14ac:dyDescent="0.25">
      <c r="B171" t="s">
        <v>168</v>
      </c>
      <c r="C171">
        <v>32</v>
      </c>
      <c r="D171">
        <v>36</v>
      </c>
      <c r="E171">
        <v>68</v>
      </c>
    </row>
    <row r="172" spans="2:5" x14ac:dyDescent="0.25">
      <c r="B172" t="s">
        <v>169</v>
      </c>
      <c r="C172">
        <v>1</v>
      </c>
      <c r="D172">
        <v>2</v>
      </c>
      <c r="E172">
        <v>3</v>
      </c>
    </row>
    <row r="173" spans="2:5" x14ac:dyDescent="0.25">
      <c r="B173" t="s">
        <v>170</v>
      </c>
      <c r="C173">
        <v>5247</v>
      </c>
      <c r="D173">
        <v>5306</v>
      </c>
      <c r="E173">
        <v>10553</v>
      </c>
    </row>
    <row r="174" spans="2:5" x14ac:dyDescent="0.25">
      <c r="B174" t="s">
        <v>171</v>
      </c>
      <c r="C174">
        <v>2495</v>
      </c>
      <c r="D174">
        <v>2535</v>
      </c>
      <c r="E174">
        <v>5030</v>
      </c>
    </row>
    <row r="175" spans="2:5" x14ac:dyDescent="0.25">
      <c r="B175" t="s">
        <v>172</v>
      </c>
      <c r="C175">
        <v>37</v>
      </c>
      <c r="D175">
        <v>37</v>
      </c>
      <c r="E175">
        <v>74</v>
      </c>
    </row>
    <row r="176" spans="2:5" x14ac:dyDescent="0.25">
      <c r="B176" t="s">
        <v>173</v>
      </c>
      <c r="C176">
        <v>15</v>
      </c>
      <c r="D176">
        <v>9</v>
      </c>
      <c r="E176">
        <v>24</v>
      </c>
    </row>
    <row r="177" spans="2:5" x14ac:dyDescent="0.25">
      <c r="B177" t="s">
        <v>174</v>
      </c>
      <c r="C177">
        <v>13</v>
      </c>
      <c r="D177">
        <v>13</v>
      </c>
      <c r="E177">
        <v>26</v>
      </c>
    </row>
    <row r="178" spans="2:5" x14ac:dyDescent="0.25">
      <c r="B178" t="s">
        <v>175</v>
      </c>
      <c r="C178">
        <v>85</v>
      </c>
      <c r="D178">
        <v>89</v>
      </c>
      <c r="E178">
        <v>174</v>
      </c>
    </row>
    <row r="179" spans="2:5" x14ac:dyDescent="0.25">
      <c r="B179" t="s">
        <v>176</v>
      </c>
      <c r="C179">
        <v>21</v>
      </c>
      <c r="D179">
        <v>24</v>
      </c>
      <c r="E179">
        <v>45</v>
      </c>
    </row>
    <row r="180" spans="2:5" x14ac:dyDescent="0.25">
      <c r="B180" t="s">
        <v>177</v>
      </c>
      <c r="C180">
        <v>273</v>
      </c>
      <c r="D180">
        <v>283</v>
      </c>
      <c r="E180">
        <v>556</v>
      </c>
    </row>
    <row r="181" spans="2:5" x14ac:dyDescent="0.25">
      <c r="B181" t="s">
        <v>178</v>
      </c>
      <c r="C181">
        <v>127</v>
      </c>
      <c r="D181">
        <v>128</v>
      </c>
      <c r="E181">
        <v>255</v>
      </c>
    </row>
    <row r="182" spans="2:5" x14ac:dyDescent="0.25">
      <c r="B182" t="s">
        <v>179</v>
      </c>
      <c r="C182">
        <v>1173</v>
      </c>
      <c r="D182">
        <v>1175</v>
      </c>
      <c r="E182">
        <v>2348</v>
      </c>
    </row>
    <row r="183" spans="2:5" x14ac:dyDescent="0.25">
      <c r="B183" t="s">
        <v>180</v>
      </c>
      <c r="C183">
        <v>476</v>
      </c>
      <c r="D183">
        <v>498</v>
      </c>
      <c r="E183">
        <v>974</v>
      </c>
    </row>
    <row r="184" spans="2:5" x14ac:dyDescent="0.25">
      <c r="B184" t="s">
        <v>181</v>
      </c>
      <c r="C184">
        <v>293</v>
      </c>
      <c r="D184">
        <v>307</v>
      </c>
      <c r="E184">
        <v>600</v>
      </c>
    </row>
    <row r="185" spans="2:5" x14ac:dyDescent="0.25">
      <c r="B185" t="s">
        <v>182</v>
      </c>
      <c r="C185">
        <v>76</v>
      </c>
      <c r="D185">
        <v>74</v>
      </c>
      <c r="E185">
        <v>150</v>
      </c>
    </row>
    <row r="186" spans="2:5" x14ac:dyDescent="0.25">
      <c r="B186" t="s">
        <v>183</v>
      </c>
      <c r="C186">
        <v>19</v>
      </c>
      <c r="D186">
        <v>13</v>
      </c>
      <c r="E186">
        <v>32</v>
      </c>
    </row>
    <row r="187" spans="2:5" x14ac:dyDescent="0.25">
      <c r="B187" t="s">
        <v>184</v>
      </c>
      <c r="C187">
        <v>5</v>
      </c>
      <c r="D187">
        <v>2</v>
      </c>
      <c r="E187">
        <v>7</v>
      </c>
    </row>
    <row r="188" spans="2:5" x14ac:dyDescent="0.25">
      <c r="B188" t="s">
        <v>185</v>
      </c>
      <c r="C188">
        <v>31</v>
      </c>
      <c r="D188">
        <v>19</v>
      </c>
      <c r="E188">
        <v>50</v>
      </c>
    </row>
    <row r="189" spans="2:5" x14ac:dyDescent="0.25">
      <c r="B189" t="s">
        <v>186</v>
      </c>
      <c r="C189">
        <v>12</v>
      </c>
      <c r="D189">
        <v>17</v>
      </c>
      <c r="E189">
        <v>29</v>
      </c>
    </row>
    <row r="190" spans="2:5" x14ac:dyDescent="0.25">
      <c r="B190" t="s">
        <v>187</v>
      </c>
      <c r="C190">
        <v>148</v>
      </c>
      <c r="D190">
        <v>172</v>
      </c>
      <c r="E190">
        <v>320</v>
      </c>
    </row>
    <row r="191" spans="2:5" x14ac:dyDescent="0.25">
      <c r="B191" t="s">
        <v>188</v>
      </c>
      <c r="C191">
        <v>69</v>
      </c>
      <c r="D191">
        <v>62</v>
      </c>
      <c r="E191">
        <v>131</v>
      </c>
    </row>
    <row r="192" spans="2:5" x14ac:dyDescent="0.25">
      <c r="B192" t="s">
        <v>189</v>
      </c>
      <c r="C192">
        <v>210</v>
      </c>
      <c r="D192">
        <v>210</v>
      </c>
      <c r="E192">
        <v>420</v>
      </c>
    </row>
    <row r="193" spans="2:5" x14ac:dyDescent="0.25">
      <c r="B193" t="s">
        <v>190</v>
      </c>
      <c r="C193">
        <v>95</v>
      </c>
      <c r="D193">
        <v>92</v>
      </c>
      <c r="E193">
        <v>187</v>
      </c>
    </row>
    <row r="194" spans="2:5" x14ac:dyDescent="0.25">
      <c r="B194" t="s">
        <v>191</v>
      </c>
      <c r="C194">
        <v>411</v>
      </c>
      <c r="D194">
        <v>422</v>
      </c>
      <c r="E194">
        <v>833</v>
      </c>
    </row>
    <row r="195" spans="2:5" x14ac:dyDescent="0.25">
      <c r="B195" t="s">
        <v>192</v>
      </c>
      <c r="C195">
        <v>141</v>
      </c>
      <c r="D195">
        <v>128</v>
      </c>
      <c r="E195">
        <v>269</v>
      </c>
    </row>
    <row r="196" spans="2:5" x14ac:dyDescent="0.25">
      <c r="B196" t="s">
        <v>193</v>
      </c>
      <c r="C196">
        <v>64</v>
      </c>
      <c r="D196">
        <v>68</v>
      </c>
      <c r="E196">
        <v>132</v>
      </c>
    </row>
    <row r="197" spans="2:5" x14ac:dyDescent="0.25">
      <c r="B197" t="s">
        <v>194</v>
      </c>
      <c r="C197">
        <v>42</v>
      </c>
      <c r="D197">
        <v>46</v>
      </c>
      <c r="E197">
        <v>88</v>
      </c>
    </row>
    <row r="198" spans="2:5" x14ac:dyDescent="0.25">
      <c r="B198" t="s">
        <v>195</v>
      </c>
      <c r="C198">
        <v>194</v>
      </c>
      <c r="D198">
        <v>185</v>
      </c>
      <c r="E198">
        <v>379</v>
      </c>
    </row>
    <row r="199" spans="2:5" x14ac:dyDescent="0.25">
      <c r="B199" t="s">
        <v>196</v>
      </c>
      <c r="C199">
        <v>149</v>
      </c>
      <c r="D199">
        <v>166</v>
      </c>
      <c r="E199">
        <v>315</v>
      </c>
    </row>
    <row r="200" spans="2:5" x14ac:dyDescent="0.25">
      <c r="B200" t="s">
        <v>197</v>
      </c>
      <c r="C200">
        <v>349</v>
      </c>
      <c r="D200">
        <v>325</v>
      </c>
      <c r="E200">
        <v>674</v>
      </c>
    </row>
    <row r="201" spans="2:5" x14ac:dyDescent="0.25">
      <c r="B201" t="s">
        <v>198</v>
      </c>
      <c r="C201">
        <v>197</v>
      </c>
      <c r="D201">
        <v>179</v>
      </c>
      <c r="E201">
        <v>376</v>
      </c>
    </row>
    <row r="202" spans="2:5" x14ac:dyDescent="0.25">
      <c r="B202" t="s">
        <v>199</v>
      </c>
      <c r="C202">
        <v>5364</v>
      </c>
      <c r="D202">
        <v>5319</v>
      </c>
      <c r="E202">
        <v>10683</v>
      </c>
    </row>
    <row r="203" spans="2:5" x14ac:dyDescent="0.25">
      <c r="B203" t="s">
        <v>200</v>
      </c>
      <c r="C203">
        <v>3871</v>
      </c>
      <c r="D203">
        <v>3983</v>
      </c>
      <c r="E203">
        <v>7854</v>
      </c>
    </row>
    <row r="204" spans="2:5" x14ac:dyDescent="0.25">
      <c r="B204" t="s">
        <v>201</v>
      </c>
      <c r="C204">
        <v>1478</v>
      </c>
      <c r="D204">
        <v>1498</v>
      </c>
      <c r="E204">
        <v>2976</v>
      </c>
    </row>
    <row r="205" spans="2:5" x14ac:dyDescent="0.25">
      <c r="B205" t="s">
        <v>202</v>
      </c>
      <c r="C205">
        <v>537</v>
      </c>
      <c r="D205">
        <v>507</v>
      </c>
      <c r="E205">
        <v>1044</v>
      </c>
    </row>
    <row r="206" spans="2:5" x14ac:dyDescent="0.25">
      <c r="B206" t="s">
        <v>203</v>
      </c>
      <c r="C206">
        <v>85</v>
      </c>
      <c r="D206">
        <v>96</v>
      </c>
      <c r="E206">
        <v>181</v>
      </c>
    </row>
    <row r="207" spans="2:5" x14ac:dyDescent="0.25">
      <c r="B207" t="s">
        <v>204</v>
      </c>
      <c r="C207">
        <v>346</v>
      </c>
      <c r="D207">
        <v>357</v>
      </c>
      <c r="E207">
        <v>703</v>
      </c>
    </row>
    <row r="208" spans="2:5" x14ac:dyDescent="0.25">
      <c r="B208" t="s">
        <v>205</v>
      </c>
      <c r="C208">
        <v>43</v>
      </c>
      <c r="D208">
        <v>55</v>
      </c>
      <c r="E208">
        <v>98</v>
      </c>
    </row>
    <row r="209" spans="2:5" x14ac:dyDescent="0.25">
      <c r="B209" t="s">
        <v>206</v>
      </c>
      <c r="C209">
        <v>114</v>
      </c>
      <c r="D209">
        <v>127</v>
      </c>
      <c r="E209">
        <v>241</v>
      </c>
    </row>
    <row r="210" spans="2:5" x14ac:dyDescent="0.25">
      <c r="B210" t="s">
        <v>207</v>
      </c>
      <c r="C210">
        <v>556</v>
      </c>
      <c r="D210">
        <v>569</v>
      </c>
      <c r="E210">
        <v>1125</v>
      </c>
    </row>
    <row r="211" spans="2:5" x14ac:dyDescent="0.25">
      <c r="B211" t="s">
        <v>208</v>
      </c>
      <c r="C211">
        <v>13</v>
      </c>
      <c r="D211">
        <v>11</v>
      </c>
      <c r="E211">
        <v>24</v>
      </c>
    </row>
    <row r="212" spans="2:5" x14ac:dyDescent="0.25">
      <c r="B212" t="s">
        <v>209</v>
      </c>
      <c r="C212">
        <v>203</v>
      </c>
      <c r="D212">
        <v>214</v>
      </c>
      <c r="E212">
        <v>417</v>
      </c>
    </row>
    <row r="213" spans="2:5" x14ac:dyDescent="0.25">
      <c r="B213" t="s">
        <v>210</v>
      </c>
      <c r="C213">
        <v>34</v>
      </c>
      <c r="D213">
        <v>33</v>
      </c>
      <c r="E213">
        <v>67</v>
      </c>
    </row>
    <row r="214" spans="2:5" x14ac:dyDescent="0.25">
      <c r="B214" t="s">
        <v>211</v>
      </c>
      <c r="C214">
        <v>185</v>
      </c>
      <c r="D214">
        <v>181</v>
      </c>
      <c r="E214">
        <v>366</v>
      </c>
    </row>
    <row r="215" spans="2:5" x14ac:dyDescent="0.25">
      <c r="B215" t="s">
        <v>212</v>
      </c>
      <c r="C215">
        <v>1463</v>
      </c>
      <c r="D215">
        <v>1443</v>
      </c>
      <c r="E215">
        <v>2906</v>
      </c>
    </row>
    <row r="216" spans="2:5" x14ac:dyDescent="0.25">
      <c r="B216" t="s">
        <v>213</v>
      </c>
      <c r="C216">
        <v>382</v>
      </c>
      <c r="D216">
        <v>408</v>
      </c>
      <c r="E216">
        <v>790</v>
      </c>
    </row>
    <row r="217" spans="2:5" x14ac:dyDescent="0.25">
      <c r="B217" t="s">
        <v>214</v>
      </c>
      <c r="C217">
        <v>174</v>
      </c>
      <c r="D217">
        <v>172</v>
      </c>
      <c r="E217">
        <v>346</v>
      </c>
    </row>
    <row r="218" spans="2:5" x14ac:dyDescent="0.25">
      <c r="B218" t="s">
        <v>215</v>
      </c>
      <c r="C218">
        <v>43</v>
      </c>
      <c r="D218">
        <v>47</v>
      </c>
      <c r="E218">
        <v>90</v>
      </c>
    </row>
    <row r="219" spans="2:5" x14ac:dyDescent="0.25">
      <c r="B219" t="s">
        <v>216</v>
      </c>
      <c r="C219">
        <v>31</v>
      </c>
      <c r="D219">
        <v>33</v>
      </c>
      <c r="E219">
        <v>64</v>
      </c>
    </row>
    <row r="220" spans="2:5" x14ac:dyDescent="0.25">
      <c r="B220" t="s">
        <v>217</v>
      </c>
      <c r="C220">
        <v>850</v>
      </c>
      <c r="D220">
        <v>842</v>
      </c>
      <c r="E220">
        <v>1692</v>
      </c>
    </row>
    <row r="221" spans="2:5" x14ac:dyDescent="0.25">
      <c r="B221" t="s">
        <v>218</v>
      </c>
      <c r="C221">
        <v>425</v>
      </c>
      <c r="D221">
        <v>418</v>
      </c>
      <c r="E221">
        <v>843</v>
      </c>
    </row>
    <row r="222" spans="2:5" x14ac:dyDescent="0.25">
      <c r="B222" t="s">
        <v>219</v>
      </c>
      <c r="C222">
        <v>85</v>
      </c>
      <c r="D222">
        <v>91</v>
      </c>
      <c r="E222">
        <v>176</v>
      </c>
    </row>
    <row r="223" spans="2:5" x14ac:dyDescent="0.25">
      <c r="B223" t="s">
        <v>220</v>
      </c>
      <c r="C223">
        <v>7</v>
      </c>
      <c r="D223">
        <v>7</v>
      </c>
      <c r="E223">
        <v>14</v>
      </c>
    </row>
    <row r="224" spans="2:5" x14ac:dyDescent="0.25">
      <c r="B224" t="s">
        <v>221</v>
      </c>
      <c r="C224">
        <v>44</v>
      </c>
      <c r="D224">
        <v>35</v>
      </c>
      <c r="E224">
        <v>79</v>
      </c>
    </row>
    <row r="225" spans="2:5" x14ac:dyDescent="0.25">
      <c r="B225" t="s">
        <v>222</v>
      </c>
      <c r="C225">
        <v>64</v>
      </c>
      <c r="D225">
        <v>60</v>
      </c>
      <c r="E225">
        <v>124</v>
      </c>
    </row>
    <row r="226" spans="2:5" x14ac:dyDescent="0.25">
      <c r="B226" t="s">
        <v>223</v>
      </c>
      <c r="C226">
        <v>85</v>
      </c>
      <c r="D226">
        <v>92</v>
      </c>
      <c r="E226">
        <v>177</v>
      </c>
    </row>
    <row r="227" spans="2:5" x14ac:dyDescent="0.25">
      <c r="B227" t="s">
        <v>224</v>
      </c>
      <c r="C227">
        <v>15</v>
      </c>
      <c r="D227">
        <v>10</v>
      </c>
      <c r="E227">
        <v>25</v>
      </c>
    </row>
    <row r="228" spans="2:5" x14ac:dyDescent="0.25">
      <c r="B228" t="s">
        <v>225</v>
      </c>
      <c r="C228">
        <v>500</v>
      </c>
      <c r="D228">
        <v>514</v>
      </c>
      <c r="E228">
        <v>1014</v>
      </c>
    </row>
    <row r="229" spans="2:5" x14ac:dyDescent="0.25">
      <c r="B229" t="s">
        <v>226</v>
      </c>
      <c r="C229">
        <v>43</v>
      </c>
      <c r="D229">
        <v>39</v>
      </c>
      <c r="E229">
        <v>82</v>
      </c>
    </row>
    <row r="230" spans="2:5" x14ac:dyDescent="0.25">
      <c r="B230" t="s">
        <v>227</v>
      </c>
      <c r="C230">
        <v>16</v>
      </c>
      <c r="D230">
        <v>21</v>
      </c>
      <c r="E230">
        <v>37</v>
      </c>
    </row>
    <row r="231" spans="2:5" x14ac:dyDescent="0.25">
      <c r="B231" t="s">
        <v>228</v>
      </c>
      <c r="C231">
        <v>353</v>
      </c>
      <c r="D231">
        <v>340</v>
      </c>
      <c r="E231">
        <v>693</v>
      </c>
    </row>
    <row r="232" spans="2:5" x14ac:dyDescent="0.25">
      <c r="B232" t="s">
        <v>229</v>
      </c>
      <c r="C232">
        <v>138</v>
      </c>
      <c r="D232">
        <v>153</v>
      </c>
      <c r="E232">
        <v>291</v>
      </c>
    </row>
    <row r="233" spans="2:5" x14ac:dyDescent="0.25">
      <c r="B233" t="s">
        <v>230</v>
      </c>
      <c r="C233">
        <v>110</v>
      </c>
      <c r="D233">
        <v>122</v>
      </c>
      <c r="E233">
        <v>232</v>
      </c>
    </row>
    <row r="234" spans="2:5" x14ac:dyDescent="0.25">
      <c r="B234" t="s">
        <v>231</v>
      </c>
      <c r="C234">
        <v>42</v>
      </c>
      <c r="D234">
        <v>46</v>
      </c>
      <c r="E234">
        <v>88</v>
      </c>
    </row>
    <row r="235" spans="2:5" x14ac:dyDescent="0.25">
      <c r="B235" t="s">
        <v>232</v>
      </c>
      <c r="C235">
        <v>32</v>
      </c>
      <c r="D235">
        <v>34</v>
      </c>
      <c r="E235">
        <v>66</v>
      </c>
    </row>
    <row r="236" spans="2:5" x14ac:dyDescent="0.25">
      <c r="B236" t="s">
        <v>233</v>
      </c>
      <c r="C236">
        <v>4</v>
      </c>
      <c r="D236">
        <v>8</v>
      </c>
      <c r="E236">
        <v>12</v>
      </c>
    </row>
    <row r="237" spans="2:5" x14ac:dyDescent="0.25">
      <c r="B237" t="s">
        <v>234</v>
      </c>
      <c r="C237">
        <v>123</v>
      </c>
      <c r="D237">
        <v>150</v>
      </c>
      <c r="E237">
        <v>273</v>
      </c>
    </row>
    <row r="238" spans="2:5" x14ac:dyDescent="0.25">
      <c r="B238" t="s">
        <v>235</v>
      </c>
      <c r="C238">
        <v>79</v>
      </c>
      <c r="D238">
        <v>75</v>
      </c>
      <c r="E238">
        <v>154</v>
      </c>
    </row>
    <row r="239" spans="2:5" x14ac:dyDescent="0.25">
      <c r="B239" t="s">
        <v>236</v>
      </c>
      <c r="C239">
        <v>5</v>
      </c>
      <c r="D239">
        <v>5</v>
      </c>
      <c r="E239">
        <v>10</v>
      </c>
    </row>
    <row r="240" spans="2:5" x14ac:dyDescent="0.25">
      <c r="B240" t="s">
        <v>237</v>
      </c>
      <c r="C240">
        <v>393</v>
      </c>
      <c r="D240">
        <v>416</v>
      </c>
      <c r="E240">
        <v>809</v>
      </c>
    </row>
    <row r="241" spans="2:5" x14ac:dyDescent="0.25">
      <c r="B241" t="s">
        <v>238</v>
      </c>
      <c r="C241">
        <v>175</v>
      </c>
      <c r="D241">
        <v>186</v>
      </c>
      <c r="E241">
        <v>361</v>
      </c>
    </row>
    <row r="242" spans="2:5" x14ac:dyDescent="0.25">
      <c r="B242" t="s">
        <v>239</v>
      </c>
      <c r="C242">
        <v>15</v>
      </c>
      <c r="D242">
        <v>16</v>
      </c>
      <c r="E242">
        <v>31</v>
      </c>
    </row>
    <row r="243" spans="2:5" x14ac:dyDescent="0.25">
      <c r="B243" t="s">
        <v>240</v>
      </c>
      <c r="C243">
        <v>15</v>
      </c>
      <c r="D243">
        <v>16</v>
      </c>
      <c r="E243">
        <v>31</v>
      </c>
    </row>
    <row r="244" spans="2:5" x14ac:dyDescent="0.25">
      <c r="B244" t="s">
        <v>241</v>
      </c>
      <c r="C244">
        <v>14</v>
      </c>
      <c r="D244">
        <v>17</v>
      </c>
      <c r="E244">
        <v>31</v>
      </c>
    </row>
    <row r="245" spans="2:5" x14ac:dyDescent="0.25">
      <c r="B245" t="s">
        <v>242</v>
      </c>
      <c r="C245">
        <v>19</v>
      </c>
      <c r="D245">
        <v>19</v>
      </c>
      <c r="E245">
        <v>38</v>
      </c>
    </row>
    <row r="246" spans="2:5" x14ac:dyDescent="0.25">
      <c r="B246" t="s">
        <v>243</v>
      </c>
      <c r="C246">
        <v>23</v>
      </c>
      <c r="D246">
        <v>28</v>
      </c>
      <c r="E246">
        <v>51</v>
      </c>
    </row>
    <row r="247" spans="2:5" x14ac:dyDescent="0.25">
      <c r="B247" t="s">
        <v>244</v>
      </c>
      <c r="C247">
        <v>5</v>
      </c>
      <c r="E247">
        <v>5</v>
      </c>
    </row>
    <row r="248" spans="2:5" x14ac:dyDescent="0.25">
      <c r="B248" t="s">
        <v>245</v>
      </c>
      <c r="C248">
        <v>141</v>
      </c>
      <c r="D248">
        <v>145</v>
      </c>
      <c r="E248">
        <v>286</v>
      </c>
    </row>
    <row r="249" spans="2:5" x14ac:dyDescent="0.25">
      <c r="B249" t="s">
        <v>246</v>
      </c>
      <c r="C249">
        <v>1313</v>
      </c>
      <c r="D249">
        <v>1336</v>
      </c>
      <c r="E249">
        <v>2649</v>
      </c>
    </row>
    <row r="250" spans="2:5" x14ac:dyDescent="0.25">
      <c r="B250" t="s">
        <v>247</v>
      </c>
      <c r="C250">
        <v>675</v>
      </c>
      <c r="D250">
        <v>647</v>
      </c>
      <c r="E250">
        <v>1322</v>
      </c>
    </row>
    <row r="251" spans="2:5" x14ac:dyDescent="0.25">
      <c r="B251" t="s">
        <v>248</v>
      </c>
      <c r="C251">
        <v>383</v>
      </c>
      <c r="D251">
        <v>349</v>
      </c>
      <c r="E251">
        <v>732</v>
      </c>
    </row>
    <row r="252" spans="2:5" x14ac:dyDescent="0.25">
      <c r="B252" t="s">
        <v>249</v>
      </c>
      <c r="C252">
        <v>1587</v>
      </c>
      <c r="D252">
        <v>1660</v>
      </c>
      <c r="E252">
        <v>3247</v>
      </c>
    </row>
    <row r="253" spans="2:5" x14ac:dyDescent="0.25">
      <c r="B253" t="s">
        <v>250</v>
      </c>
      <c r="C253">
        <v>261</v>
      </c>
      <c r="D253">
        <v>236</v>
      </c>
      <c r="E253">
        <v>497</v>
      </c>
    </row>
    <row r="254" spans="2:5" x14ac:dyDescent="0.25">
      <c r="B254" t="s">
        <v>251</v>
      </c>
      <c r="C254">
        <v>349</v>
      </c>
      <c r="D254">
        <v>326</v>
      </c>
      <c r="E254">
        <v>675</v>
      </c>
    </row>
    <row r="255" spans="2:5" x14ac:dyDescent="0.25">
      <c r="B255" t="s">
        <v>252</v>
      </c>
      <c r="C255">
        <v>211</v>
      </c>
      <c r="D255">
        <v>253</v>
      </c>
      <c r="E255">
        <v>464</v>
      </c>
    </row>
    <row r="256" spans="2:5" x14ac:dyDescent="0.25">
      <c r="B256" t="s">
        <v>253</v>
      </c>
      <c r="C256">
        <v>811</v>
      </c>
      <c r="D256">
        <v>792</v>
      </c>
      <c r="E256">
        <v>1603</v>
      </c>
    </row>
    <row r="257" spans="2:5" x14ac:dyDescent="0.25">
      <c r="B257" t="s">
        <v>254</v>
      </c>
      <c r="C257">
        <v>885</v>
      </c>
      <c r="D257">
        <v>849</v>
      </c>
      <c r="E257">
        <v>1734</v>
      </c>
    </row>
    <row r="258" spans="2:5" x14ac:dyDescent="0.25">
      <c r="B258" t="s">
        <v>255</v>
      </c>
      <c r="C258">
        <v>391</v>
      </c>
      <c r="D258">
        <v>392</v>
      </c>
      <c r="E258">
        <v>783</v>
      </c>
    </row>
    <row r="259" spans="2:5" x14ac:dyDescent="0.25">
      <c r="B259" t="s">
        <v>256</v>
      </c>
      <c r="C259">
        <v>87</v>
      </c>
      <c r="D259">
        <v>94</v>
      </c>
      <c r="E259">
        <v>181</v>
      </c>
    </row>
    <row r="260" spans="2:5" x14ac:dyDescent="0.25">
      <c r="B260" t="s">
        <v>257</v>
      </c>
      <c r="C260">
        <v>27</v>
      </c>
      <c r="D260">
        <v>29</v>
      </c>
      <c r="E260">
        <v>56</v>
      </c>
    </row>
    <row r="261" spans="2:5" x14ac:dyDescent="0.25">
      <c r="B261" t="s">
        <v>258</v>
      </c>
      <c r="C261">
        <v>6</v>
      </c>
      <c r="D261">
        <v>4</v>
      </c>
      <c r="E261">
        <v>10</v>
      </c>
    </row>
    <row r="262" spans="2:5" x14ac:dyDescent="0.25">
      <c r="B262" t="s">
        <v>259</v>
      </c>
      <c r="C262">
        <v>169</v>
      </c>
      <c r="D262">
        <v>182</v>
      </c>
      <c r="E262">
        <v>351</v>
      </c>
    </row>
    <row r="263" spans="2:5" x14ac:dyDescent="0.25">
      <c r="B263" t="s">
        <v>260</v>
      </c>
      <c r="C263">
        <v>120</v>
      </c>
      <c r="D263">
        <v>116</v>
      </c>
      <c r="E263">
        <v>236</v>
      </c>
    </row>
    <row r="264" spans="2:5" x14ac:dyDescent="0.25">
      <c r="B264" t="s">
        <v>261</v>
      </c>
      <c r="C264">
        <v>61</v>
      </c>
      <c r="D264">
        <v>69</v>
      </c>
      <c r="E264">
        <v>130</v>
      </c>
    </row>
    <row r="265" spans="2:5" x14ac:dyDescent="0.25">
      <c r="B265" t="s">
        <v>262</v>
      </c>
      <c r="C265">
        <v>83</v>
      </c>
      <c r="D265">
        <v>72</v>
      </c>
      <c r="E265">
        <v>155</v>
      </c>
    </row>
    <row r="266" spans="2:5" x14ac:dyDescent="0.25">
      <c r="B266" t="s">
        <v>263</v>
      </c>
      <c r="C266">
        <v>40</v>
      </c>
      <c r="D266">
        <v>43</v>
      </c>
      <c r="E266">
        <v>83</v>
      </c>
    </row>
    <row r="267" spans="2:5" x14ac:dyDescent="0.25">
      <c r="B267" t="s">
        <v>264</v>
      </c>
      <c r="C267">
        <v>117</v>
      </c>
      <c r="D267">
        <v>127</v>
      </c>
      <c r="E267">
        <v>244</v>
      </c>
    </row>
    <row r="268" spans="2:5" x14ac:dyDescent="0.25">
      <c r="B268" t="s">
        <v>265</v>
      </c>
      <c r="C268">
        <v>627</v>
      </c>
      <c r="D268">
        <v>596</v>
      </c>
      <c r="E268">
        <v>1223</v>
      </c>
    </row>
    <row r="269" spans="2:5" x14ac:dyDescent="0.25">
      <c r="B269" t="s">
        <v>266</v>
      </c>
      <c r="C269">
        <v>243</v>
      </c>
      <c r="D269">
        <v>276</v>
      </c>
      <c r="E269">
        <v>519</v>
      </c>
    </row>
    <row r="270" spans="2:5" x14ac:dyDescent="0.25">
      <c r="B270" t="s">
        <v>267</v>
      </c>
      <c r="C270">
        <v>194</v>
      </c>
      <c r="D270">
        <v>187</v>
      </c>
      <c r="E270">
        <v>381</v>
      </c>
    </row>
    <row r="271" spans="2:5" x14ac:dyDescent="0.25">
      <c r="B271" t="s">
        <v>268</v>
      </c>
      <c r="C271">
        <v>78</v>
      </c>
      <c r="D271">
        <v>94</v>
      </c>
      <c r="E271">
        <v>172</v>
      </c>
    </row>
    <row r="272" spans="2:5" x14ac:dyDescent="0.25">
      <c r="B272" t="s">
        <v>269</v>
      </c>
      <c r="C272">
        <v>528</v>
      </c>
      <c r="D272">
        <v>511</v>
      </c>
      <c r="E272">
        <v>1039</v>
      </c>
    </row>
    <row r="273" spans="2:5" x14ac:dyDescent="0.25">
      <c r="B273" t="s">
        <v>270</v>
      </c>
      <c r="C273">
        <v>239</v>
      </c>
      <c r="D273">
        <v>225</v>
      </c>
      <c r="E273">
        <v>464</v>
      </c>
    </row>
    <row r="274" spans="2:5" x14ac:dyDescent="0.25">
      <c r="B274" t="s">
        <v>271</v>
      </c>
      <c r="C274">
        <v>100</v>
      </c>
      <c r="D274">
        <v>105</v>
      </c>
      <c r="E274">
        <v>205</v>
      </c>
    </row>
    <row r="275" spans="2:5" x14ac:dyDescent="0.25">
      <c r="B275" t="s">
        <v>272</v>
      </c>
      <c r="C275">
        <v>43</v>
      </c>
      <c r="D275">
        <v>52</v>
      </c>
      <c r="E275">
        <v>95</v>
      </c>
    </row>
    <row r="276" spans="2:5" x14ac:dyDescent="0.25">
      <c r="B276" t="s">
        <v>273</v>
      </c>
      <c r="C276">
        <v>163</v>
      </c>
      <c r="D276">
        <v>157</v>
      </c>
      <c r="E276">
        <v>320</v>
      </c>
    </row>
    <row r="277" spans="2:5" x14ac:dyDescent="0.25">
      <c r="B277" t="s">
        <v>274</v>
      </c>
      <c r="C277">
        <v>63</v>
      </c>
      <c r="D277">
        <v>54</v>
      </c>
      <c r="E277">
        <v>117</v>
      </c>
    </row>
    <row r="278" spans="2:5" x14ac:dyDescent="0.25">
      <c r="B278" t="s">
        <v>275</v>
      </c>
      <c r="C278">
        <v>35</v>
      </c>
      <c r="D278">
        <v>38</v>
      </c>
      <c r="E278">
        <v>73</v>
      </c>
    </row>
    <row r="279" spans="2:5" x14ac:dyDescent="0.25">
      <c r="B279" t="s">
        <v>276</v>
      </c>
      <c r="C279">
        <v>8</v>
      </c>
      <c r="D279">
        <v>6</v>
      </c>
      <c r="E279">
        <v>14</v>
      </c>
    </row>
    <row r="280" spans="2:5" x14ac:dyDescent="0.25">
      <c r="B280" t="s">
        <v>277</v>
      </c>
      <c r="C280">
        <v>218</v>
      </c>
      <c r="D280">
        <v>203</v>
      </c>
      <c r="E280">
        <v>421</v>
      </c>
    </row>
    <row r="281" spans="2:5" x14ac:dyDescent="0.25">
      <c r="B281" t="s">
        <v>278</v>
      </c>
      <c r="C281">
        <v>86</v>
      </c>
      <c r="D281">
        <v>102</v>
      </c>
      <c r="E281">
        <v>188</v>
      </c>
    </row>
    <row r="282" spans="2:5" x14ac:dyDescent="0.25">
      <c r="B282" t="s">
        <v>279</v>
      </c>
      <c r="C282">
        <v>364</v>
      </c>
      <c r="D282">
        <v>382</v>
      </c>
      <c r="E282">
        <v>746</v>
      </c>
    </row>
    <row r="283" spans="2:5" x14ac:dyDescent="0.25">
      <c r="B283" t="s">
        <v>280</v>
      </c>
      <c r="C283">
        <v>42</v>
      </c>
      <c r="D283">
        <v>41</v>
      </c>
      <c r="E283">
        <v>83</v>
      </c>
    </row>
    <row r="284" spans="2:5" x14ac:dyDescent="0.25">
      <c r="B284" t="s">
        <v>281</v>
      </c>
      <c r="C284">
        <v>395</v>
      </c>
      <c r="D284">
        <v>365</v>
      </c>
      <c r="E284">
        <v>760</v>
      </c>
    </row>
    <row r="285" spans="2:5" x14ac:dyDescent="0.25">
      <c r="B285" t="s">
        <v>282</v>
      </c>
      <c r="C285">
        <v>147</v>
      </c>
      <c r="D285">
        <v>153</v>
      </c>
      <c r="E285">
        <v>300</v>
      </c>
    </row>
    <row r="286" spans="2:5" x14ac:dyDescent="0.25">
      <c r="B286" t="s">
        <v>283</v>
      </c>
      <c r="C286">
        <v>82</v>
      </c>
      <c r="D286">
        <v>82</v>
      </c>
      <c r="E286">
        <v>164</v>
      </c>
    </row>
    <row r="287" spans="2:5" x14ac:dyDescent="0.25">
      <c r="B287" t="s">
        <v>284</v>
      </c>
      <c r="C287">
        <v>447</v>
      </c>
      <c r="D287">
        <v>457</v>
      </c>
      <c r="E287">
        <v>904</v>
      </c>
    </row>
    <row r="288" spans="2:5" x14ac:dyDescent="0.25">
      <c r="B288" t="s">
        <v>285</v>
      </c>
      <c r="C288">
        <v>290</v>
      </c>
      <c r="D288">
        <v>320</v>
      </c>
      <c r="E288">
        <v>610</v>
      </c>
    </row>
    <row r="289" spans="2:5" x14ac:dyDescent="0.25">
      <c r="B289" t="s">
        <v>286</v>
      </c>
      <c r="C289">
        <v>212</v>
      </c>
      <c r="D289">
        <v>201</v>
      </c>
      <c r="E289">
        <v>413</v>
      </c>
    </row>
    <row r="290" spans="2:5" x14ac:dyDescent="0.25">
      <c r="B290" t="s">
        <v>287</v>
      </c>
      <c r="C290">
        <v>56</v>
      </c>
      <c r="D290">
        <v>70</v>
      </c>
      <c r="E290">
        <v>126</v>
      </c>
    </row>
    <row r="291" spans="2:5" x14ac:dyDescent="0.25">
      <c r="B291" t="s">
        <v>288</v>
      </c>
      <c r="C291">
        <v>59</v>
      </c>
      <c r="D291">
        <v>56</v>
      </c>
      <c r="E291">
        <v>115</v>
      </c>
    </row>
    <row r="292" spans="2:5" x14ac:dyDescent="0.25">
      <c r="B292" t="s">
        <v>289</v>
      </c>
      <c r="C292">
        <v>107</v>
      </c>
      <c r="D292">
        <v>107</v>
      </c>
      <c r="E292">
        <v>214</v>
      </c>
    </row>
    <row r="293" spans="2:5" x14ac:dyDescent="0.25">
      <c r="B293" t="s">
        <v>290</v>
      </c>
      <c r="C293">
        <v>68</v>
      </c>
      <c r="D293">
        <v>69</v>
      </c>
      <c r="E293">
        <v>137</v>
      </c>
    </row>
    <row r="294" spans="2:5" x14ac:dyDescent="0.25">
      <c r="B294" t="s">
        <v>291</v>
      </c>
      <c r="C294">
        <v>179</v>
      </c>
      <c r="D294">
        <v>166</v>
      </c>
      <c r="E294">
        <v>345</v>
      </c>
    </row>
    <row r="295" spans="2:5" x14ac:dyDescent="0.25">
      <c r="B295" t="s">
        <v>292</v>
      </c>
      <c r="C295">
        <v>46</v>
      </c>
      <c r="D295">
        <v>46</v>
      </c>
      <c r="E295">
        <v>92</v>
      </c>
    </row>
    <row r="296" spans="2:5" x14ac:dyDescent="0.25">
      <c r="B296" t="s">
        <v>293</v>
      </c>
      <c r="C296">
        <v>88</v>
      </c>
      <c r="D296">
        <v>84</v>
      </c>
      <c r="E296">
        <v>172</v>
      </c>
    </row>
    <row r="297" spans="2:5" x14ac:dyDescent="0.25">
      <c r="B297" t="s">
        <v>294</v>
      </c>
      <c r="C297">
        <v>359</v>
      </c>
      <c r="D297">
        <v>371</v>
      </c>
      <c r="E297">
        <v>730</v>
      </c>
    </row>
    <row r="298" spans="2:5" x14ac:dyDescent="0.25">
      <c r="B298" t="s">
        <v>295</v>
      </c>
      <c r="C298">
        <v>2964</v>
      </c>
      <c r="D298">
        <v>2969</v>
      </c>
      <c r="E298">
        <v>5933</v>
      </c>
    </row>
    <row r="299" spans="2:5" x14ac:dyDescent="0.25">
      <c r="B299" t="s">
        <v>296</v>
      </c>
      <c r="C299">
        <v>164</v>
      </c>
      <c r="D299">
        <v>166</v>
      </c>
      <c r="E299">
        <v>330</v>
      </c>
    </row>
    <row r="300" spans="2:5" x14ac:dyDescent="0.25">
      <c r="B300" t="s">
        <v>297</v>
      </c>
      <c r="C300">
        <v>6</v>
      </c>
      <c r="D300">
        <v>5</v>
      </c>
      <c r="E300">
        <v>11</v>
      </c>
    </row>
    <row r="301" spans="2:5" x14ac:dyDescent="0.25">
      <c r="B301" t="s">
        <v>298</v>
      </c>
      <c r="C301">
        <v>5</v>
      </c>
      <c r="D301">
        <v>6</v>
      </c>
      <c r="E301">
        <v>11</v>
      </c>
    </row>
    <row r="302" spans="2:5" x14ac:dyDescent="0.25">
      <c r="B302" t="s">
        <v>299</v>
      </c>
      <c r="C302">
        <v>206</v>
      </c>
      <c r="D302">
        <v>221</v>
      </c>
      <c r="E302">
        <v>427</v>
      </c>
    </row>
    <row r="303" spans="2:5" x14ac:dyDescent="0.25">
      <c r="B303" t="s">
        <v>300</v>
      </c>
      <c r="C303">
        <v>102</v>
      </c>
      <c r="D303">
        <v>102</v>
      </c>
      <c r="E303">
        <v>204</v>
      </c>
    </row>
    <row r="304" spans="2:5" x14ac:dyDescent="0.25">
      <c r="B304" t="s">
        <v>301</v>
      </c>
      <c r="C304">
        <v>464</v>
      </c>
      <c r="D304">
        <v>473</v>
      </c>
      <c r="E304">
        <v>937</v>
      </c>
    </row>
    <row r="305" spans="2:5" x14ac:dyDescent="0.25">
      <c r="B305" t="s">
        <v>302</v>
      </c>
      <c r="C305">
        <v>234</v>
      </c>
      <c r="D305">
        <v>246</v>
      </c>
      <c r="E305">
        <v>480</v>
      </c>
    </row>
    <row r="306" spans="2:5" x14ac:dyDescent="0.25">
      <c r="B306" t="s">
        <v>303</v>
      </c>
      <c r="C306">
        <v>39</v>
      </c>
      <c r="D306">
        <v>37</v>
      </c>
      <c r="E306">
        <v>76</v>
      </c>
    </row>
    <row r="307" spans="2:5" x14ac:dyDescent="0.25">
      <c r="B307" t="s">
        <v>304</v>
      </c>
      <c r="C307">
        <v>21</v>
      </c>
      <c r="D307">
        <v>19</v>
      </c>
      <c r="E307">
        <v>40</v>
      </c>
    </row>
    <row r="308" spans="2:5" x14ac:dyDescent="0.25">
      <c r="B308" t="s">
        <v>306</v>
      </c>
      <c r="C308">
        <v>14</v>
      </c>
      <c r="D308">
        <v>13</v>
      </c>
      <c r="E308">
        <v>27</v>
      </c>
    </row>
    <row r="309" spans="2:5" x14ac:dyDescent="0.25">
      <c r="B309" t="s">
        <v>307</v>
      </c>
      <c r="C309">
        <v>5</v>
      </c>
      <c r="D309">
        <v>8</v>
      </c>
      <c r="E309">
        <v>13</v>
      </c>
    </row>
    <row r="310" spans="2:5" x14ac:dyDescent="0.25">
      <c r="B310" t="s">
        <v>308</v>
      </c>
      <c r="C310">
        <v>41</v>
      </c>
      <c r="D310">
        <v>44</v>
      </c>
      <c r="E310">
        <v>85</v>
      </c>
    </row>
    <row r="311" spans="2:5" x14ac:dyDescent="0.25">
      <c r="B311" t="s">
        <v>309</v>
      </c>
      <c r="C311">
        <v>16</v>
      </c>
      <c r="D311">
        <v>18</v>
      </c>
      <c r="E311">
        <v>34</v>
      </c>
    </row>
    <row r="312" spans="2:5" x14ac:dyDescent="0.25">
      <c r="B312" t="s">
        <v>310</v>
      </c>
      <c r="C312">
        <v>112</v>
      </c>
      <c r="D312">
        <v>107</v>
      </c>
      <c r="E312">
        <v>219</v>
      </c>
    </row>
    <row r="313" spans="2:5" x14ac:dyDescent="0.25">
      <c r="B313" t="s">
        <v>311</v>
      </c>
      <c r="C313">
        <v>58</v>
      </c>
      <c r="D313">
        <v>71</v>
      </c>
      <c r="E313">
        <v>129</v>
      </c>
    </row>
    <row r="314" spans="2:5" x14ac:dyDescent="0.25">
      <c r="B314" t="s">
        <v>312</v>
      </c>
      <c r="C314">
        <v>331</v>
      </c>
      <c r="D314">
        <v>318</v>
      </c>
      <c r="E314">
        <v>649</v>
      </c>
    </row>
    <row r="315" spans="2:5" x14ac:dyDescent="0.25">
      <c r="B315" t="s">
        <v>313</v>
      </c>
      <c r="C315">
        <v>32</v>
      </c>
      <c r="D315">
        <v>32</v>
      </c>
      <c r="E315">
        <v>64</v>
      </c>
    </row>
    <row r="316" spans="2:5" x14ac:dyDescent="0.25">
      <c r="B316" t="s">
        <v>314</v>
      </c>
      <c r="C316">
        <v>4</v>
      </c>
      <c r="D316">
        <v>6</v>
      </c>
      <c r="E316">
        <v>10</v>
      </c>
    </row>
    <row r="317" spans="2:5" x14ac:dyDescent="0.25">
      <c r="B317" t="s">
        <v>315</v>
      </c>
      <c r="C317">
        <v>5</v>
      </c>
      <c r="D317">
        <v>5</v>
      </c>
      <c r="E317">
        <v>10</v>
      </c>
    </row>
    <row r="318" spans="2:5" x14ac:dyDescent="0.25">
      <c r="B318" t="s">
        <v>316</v>
      </c>
      <c r="C318">
        <v>164</v>
      </c>
      <c r="D318">
        <v>161</v>
      </c>
      <c r="E318">
        <v>325</v>
      </c>
    </row>
    <row r="319" spans="2:5" x14ac:dyDescent="0.25">
      <c r="B319" t="s">
        <v>317</v>
      </c>
      <c r="C319">
        <v>239</v>
      </c>
      <c r="D319">
        <v>253</v>
      </c>
      <c r="E319">
        <v>492</v>
      </c>
    </row>
    <row r="320" spans="2:5" x14ac:dyDescent="0.25">
      <c r="B320" t="s">
        <v>318</v>
      </c>
      <c r="C320">
        <v>108</v>
      </c>
      <c r="D320">
        <v>103</v>
      </c>
      <c r="E320">
        <v>211</v>
      </c>
    </row>
    <row r="321" spans="2:5" x14ac:dyDescent="0.25">
      <c r="B321" t="s">
        <v>319</v>
      </c>
      <c r="C321">
        <v>23</v>
      </c>
      <c r="D321">
        <v>28</v>
      </c>
      <c r="E321">
        <v>51</v>
      </c>
    </row>
    <row r="322" spans="2:5" x14ac:dyDescent="0.25">
      <c r="B322" t="s">
        <v>320</v>
      </c>
      <c r="C322">
        <v>207</v>
      </c>
      <c r="D322">
        <v>208</v>
      </c>
      <c r="E322">
        <v>415</v>
      </c>
    </row>
    <row r="323" spans="2:5" x14ac:dyDescent="0.25">
      <c r="B323" t="s">
        <v>321</v>
      </c>
      <c r="C323">
        <v>122</v>
      </c>
      <c r="D323">
        <v>117</v>
      </c>
      <c r="E323">
        <v>239</v>
      </c>
    </row>
    <row r="324" spans="2:5" x14ac:dyDescent="0.25">
      <c r="B324" t="s">
        <v>322</v>
      </c>
      <c r="C324">
        <v>83</v>
      </c>
      <c r="D324">
        <v>87</v>
      </c>
      <c r="E324">
        <v>170</v>
      </c>
    </row>
    <row r="325" spans="2:5" x14ac:dyDescent="0.25">
      <c r="B325" t="s">
        <v>323</v>
      </c>
      <c r="C325">
        <v>38</v>
      </c>
      <c r="D325">
        <v>37</v>
      </c>
      <c r="E325">
        <v>75</v>
      </c>
    </row>
    <row r="326" spans="2:5" x14ac:dyDescent="0.25">
      <c r="B326" t="s">
        <v>324</v>
      </c>
      <c r="C326">
        <v>45</v>
      </c>
      <c r="D326">
        <v>44</v>
      </c>
      <c r="E326">
        <v>89</v>
      </c>
    </row>
    <row r="327" spans="2:5" x14ac:dyDescent="0.25">
      <c r="B327" t="s">
        <v>325</v>
      </c>
      <c r="C327">
        <v>11</v>
      </c>
      <c r="D327">
        <v>11</v>
      </c>
      <c r="E327">
        <v>22</v>
      </c>
    </row>
    <row r="328" spans="2:5" x14ac:dyDescent="0.25">
      <c r="B328" t="s">
        <v>326</v>
      </c>
      <c r="C328">
        <v>78</v>
      </c>
      <c r="D328">
        <v>68</v>
      </c>
      <c r="E328">
        <v>146</v>
      </c>
    </row>
    <row r="329" spans="2:5" x14ac:dyDescent="0.25">
      <c r="B329" t="s">
        <v>327</v>
      </c>
      <c r="C329">
        <v>126</v>
      </c>
      <c r="D329">
        <v>125</v>
      </c>
      <c r="E329">
        <v>251</v>
      </c>
    </row>
    <row r="330" spans="2:5" x14ac:dyDescent="0.25">
      <c r="B330" t="s">
        <v>328</v>
      </c>
      <c r="C330">
        <v>372</v>
      </c>
      <c r="D330">
        <v>390</v>
      </c>
      <c r="E330">
        <v>762</v>
      </c>
    </row>
    <row r="331" spans="2:5" x14ac:dyDescent="0.25">
      <c r="B331" t="s">
        <v>329</v>
      </c>
      <c r="C331">
        <v>112</v>
      </c>
      <c r="D331">
        <v>120</v>
      </c>
      <c r="E331">
        <v>232</v>
      </c>
    </row>
    <row r="332" spans="2:5" x14ac:dyDescent="0.25">
      <c r="B332" t="s">
        <v>330</v>
      </c>
      <c r="C332">
        <v>2</v>
      </c>
      <c r="D332">
        <v>6</v>
      </c>
      <c r="E332">
        <v>8</v>
      </c>
    </row>
    <row r="333" spans="2:5" x14ac:dyDescent="0.25">
      <c r="B333" t="s">
        <v>331</v>
      </c>
      <c r="C333">
        <v>79</v>
      </c>
      <c r="D333">
        <v>82</v>
      </c>
      <c r="E333">
        <v>161</v>
      </c>
    </row>
    <row r="334" spans="2:5" x14ac:dyDescent="0.25">
      <c r="B334" t="s">
        <v>332</v>
      </c>
      <c r="C334">
        <v>791</v>
      </c>
      <c r="D334">
        <v>771</v>
      </c>
      <c r="E334">
        <v>1562</v>
      </c>
    </row>
    <row r="335" spans="2:5" x14ac:dyDescent="0.25">
      <c r="B335" t="s">
        <v>333</v>
      </c>
      <c r="C335">
        <v>75</v>
      </c>
      <c r="D335">
        <v>62</v>
      </c>
      <c r="E335">
        <v>137</v>
      </c>
    </row>
    <row r="336" spans="2:5" x14ac:dyDescent="0.25">
      <c r="B336" t="s">
        <v>334</v>
      </c>
      <c r="C336">
        <v>32</v>
      </c>
      <c r="D336">
        <v>31</v>
      </c>
      <c r="E336">
        <v>63</v>
      </c>
    </row>
    <row r="337" spans="2:5" x14ac:dyDescent="0.25">
      <c r="B337" t="s">
        <v>335</v>
      </c>
      <c r="C337">
        <v>37</v>
      </c>
      <c r="D337">
        <v>32</v>
      </c>
      <c r="E337">
        <v>69</v>
      </c>
    </row>
    <row r="338" spans="2:5" x14ac:dyDescent="0.25">
      <c r="B338" t="s">
        <v>336</v>
      </c>
      <c r="C338">
        <v>24</v>
      </c>
      <c r="D338">
        <v>26</v>
      </c>
      <c r="E338">
        <v>50</v>
      </c>
    </row>
    <row r="339" spans="2:5" x14ac:dyDescent="0.25">
      <c r="B339" t="s">
        <v>337</v>
      </c>
      <c r="C339">
        <v>45</v>
      </c>
      <c r="D339">
        <v>28</v>
      </c>
      <c r="E339">
        <v>73</v>
      </c>
    </row>
    <row r="340" spans="2:5" x14ac:dyDescent="0.25">
      <c r="B340" t="s">
        <v>338</v>
      </c>
      <c r="C340">
        <v>109</v>
      </c>
      <c r="D340">
        <v>109</v>
      </c>
      <c r="E340">
        <v>218</v>
      </c>
    </row>
    <row r="341" spans="2:5" x14ac:dyDescent="0.25">
      <c r="B341" t="s">
        <v>339</v>
      </c>
      <c r="C341">
        <v>50</v>
      </c>
      <c r="D341">
        <v>49</v>
      </c>
      <c r="E341">
        <v>99</v>
      </c>
    </row>
    <row r="342" spans="2:5" x14ac:dyDescent="0.25">
      <c r="B342" t="s">
        <v>340</v>
      </c>
      <c r="C342">
        <v>268</v>
      </c>
      <c r="D342">
        <v>262</v>
      </c>
      <c r="E342">
        <v>530</v>
      </c>
    </row>
    <row r="343" spans="2:5" x14ac:dyDescent="0.25">
      <c r="B343" t="s">
        <v>341</v>
      </c>
      <c r="C343">
        <v>16</v>
      </c>
      <c r="D343">
        <v>18</v>
      </c>
      <c r="E343">
        <v>34</v>
      </c>
    </row>
    <row r="344" spans="2:5" x14ac:dyDescent="0.25">
      <c r="B344" t="s">
        <v>342</v>
      </c>
      <c r="C344">
        <v>5</v>
      </c>
      <c r="D344">
        <v>3</v>
      </c>
      <c r="E344">
        <v>8</v>
      </c>
    </row>
    <row r="345" spans="2:5" x14ac:dyDescent="0.25">
      <c r="B345" t="s">
        <v>343</v>
      </c>
      <c r="C345">
        <v>155</v>
      </c>
      <c r="D345">
        <v>151</v>
      </c>
      <c r="E345">
        <v>306</v>
      </c>
    </row>
    <row r="346" spans="2:5" x14ac:dyDescent="0.25">
      <c r="B346" t="s">
        <v>344</v>
      </c>
      <c r="C346">
        <v>11131</v>
      </c>
      <c r="D346">
        <v>11044</v>
      </c>
      <c r="E346">
        <v>22175</v>
      </c>
    </row>
    <row r="347" spans="2:5" x14ac:dyDescent="0.25">
      <c r="B347" t="s">
        <v>345</v>
      </c>
      <c r="C347">
        <v>5684</v>
      </c>
      <c r="D347">
        <v>5660</v>
      </c>
      <c r="E347">
        <v>11344</v>
      </c>
    </row>
    <row r="348" spans="2:5" x14ac:dyDescent="0.25">
      <c r="B348" t="s">
        <v>346</v>
      </c>
      <c r="C348">
        <v>177</v>
      </c>
      <c r="D348">
        <v>181</v>
      </c>
      <c r="E348">
        <v>358</v>
      </c>
    </row>
    <row r="349" spans="2:5" x14ac:dyDescent="0.25">
      <c r="B349" t="s">
        <v>347</v>
      </c>
      <c r="C349">
        <v>247</v>
      </c>
      <c r="D349">
        <v>234</v>
      </c>
      <c r="E349">
        <v>481</v>
      </c>
    </row>
    <row r="350" spans="2:5" x14ac:dyDescent="0.25">
      <c r="B350" t="s">
        <v>348</v>
      </c>
      <c r="C350">
        <v>1275</v>
      </c>
      <c r="D350">
        <v>1272</v>
      </c>
      <c r="E350">
        <v>2547</v>
      </c>
    </row>
    <row r="351" spans="2:5" x14ac:dyDescent="0.25">
      <c r="B351" t="s">
        <v>349</v>
      </c>
      <c r="C351">
        <v>629</v>
      </c>
      <c r="D351">
        <v>619</v>
      </c>
      <c r="E351">
        <v>1248</v>
      </c>
    </row>
    <row r="352" spans="2:5" x14ac:dyDescent="0.25">
      <c r="B352" t="s">
        <v>350</v>
      </c>
      <c r="C352">
        <v>662</v>
      </c>
      <c r="D352">
        <v>689</v>
      </c>
      <c r="E352">
        <v>1351</v>
      </c>
    </row>
    <row r="353" spans="2:5" x14ac:dyDescent="0.25">
      <c r="B353" t="s">
        <v>351</v>
      </c>
      <c r="C353">
        <v>108</v>
      </c>
      <c r="D353">
        <v>105</v>
      </c>
      <c r="E353">
        <v>213</v>
      </c>
    </row>
    <row r="354" spans="2:5" x14ac:dyDescent="0.25">
      <c r="B354" t="s">
        <v>352</v>
      </c>
      <c r="C354">
        <v>28</v>
      </c>
      <c r="D354">
        <v>25</v>
      </c>
      <c r="E354">
        <v>53</v>
      </c>
    </row>
    <row r="355" spans="2:5" x14ac:dyDescent="0.25">
      <c r="B355" t="s">
        <v>353</v>
      </c>
      <c r="C355">
        <v>117</v>
      </c>
      <c r="D355">
        <v>120</v>
      </c>
      <c r="E355">
        <v>237</v>
      </c>
    </row>
    <row r="356" spans="2:5" x14ac:dyDescent="0.25">
      <c r="B356" t="s">
        <v>354</v>
      </c>
      <c r="C356">
        <v>43</v>
      </c>
      <c r="D356">
        <v>56</v>
      </c>
      <c r="E356">
        <v>99</v>
      </c>
    </row>
    <row r="357" spans="2:5" x14ac:dyDescent="0.25">
      <c r="B357" t="s">
        <v>355</v>
      </c>
      <c r="C357">
        <v>391</v>
      </c>
      <c r="D357">
        <v>451</v>
      </c>
      <c r="E357">
        <v>842</v>
      </c>
    </row>
    <row r="358" spans="2:5" x14ac:dyDescent="0.25">
      <c r="B358" t="s">
        <v>356</v>
      </c>
      <c r="C358">
        <v>747</v>
      </c>
      <c r="D358">
        <v>774</v>
      </c>
      <c r="E358">
        <v>1521</v>
      </c>
    </row>
    <row r="359" spans="2:5" x14ac:dyDescent="0.25">
      <c r="B359" t="s">
        <v>357</v>
      </c>
      <c r="C359">
        <v>519</v>
      </c>
      <c r="D359">
        <v>563</v>
      </c>
      <c r="E359">
        <v>1082</v>
      </c>
    </row>
    <row r="360" spans="2:5" x14ac:dyDescent="0.25">
      <c r="B360" t="s">
        <v>358</v>
      </c>
      <c r="C360">
        <v>266</v>
      </c>
      <c r="D360">
        <v>255</v>
      </c>
      <c r="E360">
        <v>521</v>
      </c>
    </row>
    <row r="361" spans="2:5" x14ac:dyDescent="0.25">
      <c r="B361" t="s">
        <v>359</v>
      </c>
      <c r="C361">
        <v>70</v>
      </c>
      <c r="D361">
        <v>72</v>
      </c>
      <c r="E361">
        <v>142</v>
      </c>
    </row>
    <row r="362" spans="2:5" x14ac:dyDescent="0.25">
      <c r="B362" t="s">
        <v>360</v>
      </c>
      <c r="C362">
        <v>302</v>
      </c>
      <c r="D362">
        <v>296</v>
      </c>
      <c r="E362">
        <v>598</v>
      </c>
    </row>
    <row r="363" spans="2:5" x14ac:dyDescent="0.25">
      <c r="B363" t="s">
        <v>361</v>
      </c>
      <c r="C363">
        <v>767</v>
      </c>
      <c r="D363">
        <v>763</v>
      </c>
      <c r="E363">
        <v>1530</v>
      </c>
    </row>
    <row r="364" spans="2:5" x14ac:dyDescent="0.25">
      <c r="B364" t="s">
        <v>362</v>
      </c>
      <c r="C364">
        <v>529</v>
      </c>
      <c r="D364">
        <v>512</v>
      </c>
      <c r="E364">
        <v>1041</v>
      </c>
    </row>
    <row r="365" spans="2:5" x14ac:dyDescent="0.25">
      <c r="B365" t="s">
        <v>363</v>
      </c>
      <c r="C365">
        <v>179</v>
      </c>
      <c r="D365">
        <v>172</v>
      </c>
      <c r="E365">
        <v>351</v>
      </c>
    </row>
    <row r="366" spans="2:5" x14ac:dyDescent="0.25">
      <c r="B366" t="s">
        <v>364</v>
      </c>
      <c r="C366">
        <v>48</v>
      </c>
      <c r="D366">
        <v>56</v>
      </c>
      <c r="E366">
        <v>104</v>
      </c>
    </row>
    <row r="367" spans="2:5" x14ac:dyDescent="0.25">
      <c r="B367" t="s">
        <v>365</v>
      </c>
      <c r="C367">
        <v>18</v>
      </c>
      <c r="D367">
        <v>20</v>
      </c>
      <c r="E367">
        <v>38</v>
      </c>
    </row>
    <row r="368" spans="2:5" x14ac:dyDescent="0.25">
      <c r="B368" t="s">
        <v>366</v>
      </c>
      <c r="C368">
        <v>62</v>
      </c>
      <c r="D368">
        <v>58</v>
      </c>
      <c r="E368">
        <v>120</v>
      </c>
    </row>
    <row r="369" spans="2:5" x14ac:dyDescent="0.25">
      <c r="B369" t="s">
        <v>367</v>
      </c>
      <c r="C369">
        <v>1092</v>
      </c>
      <c r="D369">
        <v>1104</v>
      </c>
      <c r="E369">
        <v>2196</v>
      </c>
    </row>
    <row r="370" spans="2:5" x14ac:dyDescent="0.25">
      <c r="B370" t="s">
        <v>368</v>
      </c>
      <c r="C370">
        <v>371</v>
      </c>
      <c r="D370">
        <v>416</v>
      </c>
      <c r="E370">
        <v>787</v>
      </c>
    </row>
    <row r="371" spans="2:5" x14ac:dyDescent="0.25">
      <c r="B371" t="s">
        <v>369</v>
      </c>
      <c r="C371">
        <v>40</v>
      </c>
      <c r="D371">
        <v>37</v>
      </c>
      <c r="E371">
        <v>77</v>
      </c>
    </row>
    <row r="372" spans="2:5" x14ac:dyDescent="0.25">
      <c r="B372" t="s">
        <v>370</v>
      </c>
      <c r="C372">
        <v>160</v>
      </c>
      <c r="D372">
        <v>160</v>
      </c>
      <c r="E372">
        <v>320</v>
      </c>
    </row>
    <row r="373" spans="2:5" x14ac:dyDescent="0.25">
      <c r="B373" t="s">
        <v>371</v>
      </c>
      <c r="C373">
        <v>80</v>
      </c>
      <c r="D373">
        <v>83</v>
      </c>
      <c r="E373">
        <v>163</v>
      </c>
    </row>
    <row r="374" spans="2:5" x14ac:dyDescent="0.25">
      <c r="B374" t="s">
        <v>372</v>
      </c>
      <c r="C374">
        <v>437</v>
      </c>
      <c r="D374">
        <v>469</v>
      </c>
      <c r="E374">
        <v>906</v>
      </c>
    </row>
    <row r="375" spans="2:5" x14ac:dyDescent="0.25">
      <c r="B375" t="s">
        <v>373</v>
      </c>
      <c r="C375">
        <v>60</v>
      </c>
      <c r="D375">
        <v>44</v>
      </c>
      <c r="E375">
        <v>104</v>
      </c>
    </row>
    <row r="376" spans="2:5" x14ac:dyDescent="0.25">
      <c r="B376" t="s">
        <v>374</v>
      </c>
      <c r="C376">
        <v>1302</v>
      </c>
      <c r="D376">
        <v>1322</v>
      </c>
      <c r="E376">
        <v>2624</v>
      </c>
    </row>
    <row r="377" spans="2:5" x14ac:dyDescent="0.25">
      <c r="B377" t="s">
        <v>375</v>
      </c>
      <c r="C377">
        <v>288</v>
      </c>
      <c r="D377">
        <v>248</v>
      </c>
      <c r="E377">
        <v>536</v>
      </c>
    </row>
    <row r="378" spans="2:5" x14ac:dyDescent="0.25">
      <c r="B378" t="s">
        <v>376</v>
      </c>
      <c r="C378">
        <v>75</v>
      </c>
      <c r="D378">
        <v>58</v>
      </c>
      <c r="E378">
        <v>133</v>
      </c>
    </row>
    <row r="379" spans="2:5" x14ac:dyDescent="0.25">
      <c r="B379" t="s">
        <v>377</v>
      </c>
      <c r="C379">
        <v>59</v>
      </c>
      <c r="D379">
        <v>66</v>
      </c>
      <c r="E379">
        <v>125</v>
      </c>
    </row>
    <row r="380" spans="2:5" x14ac:dyDescent="0.25">
      <c r="B380" t="s">
        <v>378</v>
      </c>
      <c r="C380">
        <v>7</v>
      </c>
      <c r="D380">
        <v>10</v>
      </c>
      <c r="E380">
        <v>17</v>
      </c>
    </row>
    <row r="381" spans="2:5" x14ac:dyDescent="0.25">
      <c r="B381" t="s">
        <v>379</v>
      </c>
      <c r="C381">
        <v>14</v>
      </c>
      <c r="D381">
        <v>14</v>
      </c>
      <c r="E381">
        <v>28</v>
      </c>
    </row>
    <row r="382" spans="2:5" x14ac:dyDescent="0.25">
      <c r="B382" t="s">
        <v>380</v>
      </c>
      <c r="C382">
        <v>7</v>
      </c>
      <c r="D382">
        <v>11</v>
      </c>
      <c r="E382">
        <v>18</v>
      </c>
    </row>
    <row r="383" spans="2:5" x14ac:dyDescent="0.25">
      <c r="B383" t="s">
        <v>381</v>
      </c>
      <c r="C383">
        <v>143</v>
      </c>
      <c r="D383">
        <v>142</v>
      </c>
      <c r="E383">
        <v>285</v>
      </c>
    </row>
    <row r="384" spans="2:5" x14ac:dyDescent="0.25">
      <c r="B384" t="s">
        <v>382</v>
      </c>
      <c r="C384">
        <v>11</v>
      </c>
      <c r="D384">
        <v>11</v>
      </c>
      <c r="E384">
        <v>22</v>
      </c>
    </row>
    <row r="385" spans="2:5" x14ac:dyDescent="0.25">
      <c r="B385" t="s">
        <v>383</v>
      </c>
      <c r="C385">
        <v>58</v>
      </c>
      <c r="D385">
        <v>77</v>
      </c>
      <c r="E385">
        <v>135</v>
      </c>
    </row>
    <row r="386" spans="2:5" x14ac:dyDescent="0.25">
      <c r="B386" t="s">
        <v>384</v>
      </c>
      <c r="C386">
        <v>69</v>
      </c>
      <c r="D386">
        <v>71</v>
      </c>
      <c r="E386">
        <v>140</v>
      </c>
    </row>
    <row r="387" spans="2:5" x14ac:dyDescent="0.25">
      <c r="B387" t="s">
        <v>385</v>
      </c>
      <c r="C387">
        <v>165</v>
      </c>
      <c r="D387">
        <v>180</v>
      </c>
      <c r="E387">
        <v>345</v>
      </c>
    </row>
    <row r="388" spans="2:5" x14ac:dyDescent="0.25">
      <c r="B388" t="s">
        <v>386</v>
      </c>
      <c r="C388">
        <v>225</v>
      </c>
      <c r="D388">
        <v>208</v>
      </c>
      <c r="E388">
        <v>433</v>
      </c>
    </row>
    <row r="389" spans="2:5" x14ac:dyDescent="0.25">
      <c r="B389" t="s">
        <v>387</v>
      </c>
      <c r="C389">
        <v>150</v>
      </c>
      <c r="D389">
        <v>139</v>
      </c>
      <c r="E389">
        <v>289</v>
      </c>
    </row>
    <row r="390" spans="2:5" x14ac:dyDescent="0.25">
      <c r="B390" t="s">
        <v>388</v>
      </c>
      <c r="C390">
        <v>53</v>
      </c>
      <c r="D390">
        <v>52</v>
      </c>
      <c r="E390">
        <v>105</v>
      </c>
    </row>
    <row r="391" spans="2:5" x14ac:dyDescent="0.25">
      <c r="B391" t="s">
        <v>389</v>
      </c>
      <c r="C391">
        <v>140</v>
      </c>
      <c r="D391">
        <v>148</v>
      </c>
      <c r="E391">
        <v>288</v>
      </c>
    </row>
    <row r="392" spans="2:5" x14ac:dyDescent="0.25">
      <c r="B392" t="s">
        <v>390</v>
      </c>
      <c r="C392">
        <v>184</v>
      </c>
      <c r="D392">
        <v>169</v>
      </c>
      <c r="E392">
        <v>353</v>
      </c>
    </row>
    <row r="393" spans="2:5" x14ac:dyDescent="0.25">
      <c r="B393" t="s">
        <v>391</v>
      </c>
      <c r="C393">
        <v>12</v>
      </c>
      <c r="D393">
        <v>11</v>
      </c>
      <c r="E393">
        <v>23</v>
      </c>
    </row>
    <row r="394" spans="2:5" x14ac:dyDescent="0.25">
      <c r="B394" t="s">
        <v>392</v>
      </c>
      <c r="C394">
        <v>125</v>
      </c>
      <c r="D394">
        <v>151</v>
      </c>
      <c r="E394">
        <v>276</v>
      </c>
    </row>
    <row r="395" spans="2:5" x14ac:dyDescent="0.25">
      <c r="B395" t="s">
        <v>393</v>
      </c>
      <c r="C395">
        <v>48</v>
      </c>
      <c r="D395">
        <v>53</v>
      </c>
      <c r="E395">
        <v>101</v>
      </c>
    </row>
    <row r="396" spans="2:5" x14ac:dyDescent="0.25">
      <c r="B396" t="s">
        <v>394</v>
      </c>
      <c r="C396">
        <v>134</v>
      </c>
      <c r="D396">
        <v>135</v>
      </c>
      <c r="E396">
        <v>269</v>
      </c>
    </row>
    <row r="397" spans="2:5" x14ac:dyDescent="0.25">
      <c r="B397" t="s">
        <v>395</v>
      </c>
      <c r="C397">
        <v>188</v>
      </c>
      <c r="D397">
        <v>196</v>
      </c>
      <c r="E397">
        <v>384</v>
      </c>
    </row>
    <row r="398" spans="2:5" x14ac:dyDescent="0.25">
      <c r="B398" t="s">
        <v>396</v>
      </c>
      <c r="C398">
        <v>60</v>
      </c>
      <c r="D398">
        <v>65</v>
      </c>
      <c r="E398">
        <v>125</v>
      </c>
    </row>
    <row r="399" spans="2:5" x14ac:dyDescent="0.25">
      <c r="B399" t="s">
        <v>398</v>
      </c>
      <c r="C399">
        <v>400</v>
      </c>
      <c r="D399">
        <v>432</v>
      </c>
      <c r="E399">
        <v>832</v>
      </c>
    </row>
    <row r="400" spans="2:5" x14ac:dyDescent="0.25">
      <c r="B400" t="s">
        <v>949</v>
      </c>
      <c r="C400">
        <v>1742</v>
      </c>
      <c r="D400">
        <v>1953</v>
      </c>
      <c r="E400">
        <v>3695</v>
      </c>
    </row>
    <row r="401" spans="2:5" x14ac:dyDescent="0.25">
      <c r="B401" t="s">
        <v>950</v>
      </c>
      <c r="C401">
        <v>1534</v>
      </c>
      <c r="D401">
        <v>1718</v>
      </c>
      <c r="E401">
        <v>3252</v>
      </c>
    </row>
    <row r="402" spans="2:5" x14ac:dyDescent="0.25">
      <c r="B402" t="s">
        <v>934</v>
      </c>
      <c r="C402">
        <v>15</v>
      </c>
      <c r="D402">
        <v>3</v>
      </c>
      <c r="E402">
        <v>18</v>
      </c>
    </row>
    <row r="403" spans="2:5" x14ac:dyDescent="0.25">
      <c r="B403" t="s">
        <v>427</v>
      </c>
      <c r="C403">
        <v>33</v>
      </c>
      <c r="D403">
        <v>30</v>
      </c>
      <c r="E403">
        <v>63</v>
      </c>
    </row>
    <row r="404" spans="2:5" x14ac:dyDescent="0.25">
      <c r="B404" t="s">
        <v>428</v>
      </c>
      <c r="C404">
        <v>33</v>
      </c>
      <c r="D404">
        <v>38</v>
      </c>
      <c r="E404">
        <v>71</v>
      </c>
    </row>
    <row r="405" spans="2:5" x14ac:dyDescent="0.25">
      <c r="B405" t="s">
        <v>950</v>
      </c>
      <c r="C405">
        <v>33</v>
      </c>
      <c r="D405">
        <v>33</v>
      </c>
      <c r="E405">
        <f t="shared" ref="E405:E409" si="0">SUM(C405+D405)</f>
        <v>66</v>
      </c>
    </row>
    <row r="406" spans="2:5" x14ac:dyDescent="0.25">
      <c r="B406" t="s">
        <v>934</v>
      </c>
      <c r="C406">
        <v>149151</v>
      </c>
      <c r="D406">
        <v>149151</v>
      </c>
      <c r="E406">
        <f t="shared" si="0"/>
        <v>298302</v>
      </c>
    </row>
    <row r="407" spans="2:5" x14ac:dyDescent="0.25">
      <c r="B407" t="s">
        <v>427</v>
      </c>
      <c r="E407">
        <f t="shared" si="0"/>
        <v>0</v>
      </c>
    </row>
    <row r="408" spans="2:5" x14ac:dyDescent="0.25">
      <c r="B408" t="s">
        <v>428</v>
      </c>
      <c r="E408">
        <f t="shared" si="0"/>
        <v>0</v>
      </c>
    </row>
    <row r="409" spans="2:5" x14ac:dyDescent="0.25">
      <c r="B409" t="s">
        <v>399</v>
      </c>
      <c r="E409">
        <f t="shared" si="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A4:J414"/>
  <sheetViews>
    <sheetView workbookViewId="0">
      <selection activeCell="B4" sqref="B4"/>
    </sheetView>
  </sheetViews>
  <sheetFormatPr defaultRowHeight="15" x14ac:dyDescent="0.25"/>
  <cols>
    <col min="2" max="2" width="28.7109375" bestFit="1" customWidth="1"/>
    <col min="3" max="3" width="26.7109375" bestFit="1" customWidth="1"/>
  </cols>
  <sheetData>
    <row r="4" spans="1:10" x14ac:dyDescent="0.25">
      <c r="B4" s="1" t="s">
        <v>830</v>
      </c>
      <c r="C4" s="1" t="s">
        <v>831</v>
      </c>
      <c r="J4" s="1"/>
    </row>
    <row r="5" spans="1:10" x14ac:dyDescent="0.25">
      <c r="A5" s="9"/>
      <c r="B5" t="s">
        <v>1</v>
      </c>
      <c r="C5" t="s">
        <v>515</v>
      </c>
    </row>
    <row r="6" spans="1:10" x14ac:dyDescent="0.25">
      <c r="A6" s="9"/>
      <c r="B6" t="s">
        <v>2</v>
      </c>
      <c r="C6" t="s">
        <v>516</v>
      </c>
    </row>
    <row r="7" spans="1:10" x14ac:dyDescent="0.25">
      <c r="A7" s="9"/>
      <c r="B7" t="s">
        <v>3</v>
      </c>
      <c r="C7" t="s">
        <v>429</v>
      </c>
    </row>
    <row r="8" spans="1:10" x14ac:dyDescent="0.25">
      <c r="A8" s="9"/>
      <c r="B8" t="s">
        <v>4</v>
      </c>
      <c r="C8" t="s">
        <v>517</v>
      </c>
    </row>
    <row r="9" spans="1:10" x14ac:dyDescent="0.25">
      <c r="A9" s="9"/>
      <c r="B9" t="s">
        <v>5</v>
      </c>
      <c r="C9" t="s">
        <v>518</v>
      </c>
    </row>
    <row r="10" spans="1:10" x14ac:dyDescent="0.25">
      <c r="A10" s="9"/>
      <c r="B10" t="s">
        <v>6</v>
      </c>
      <c r="C10" t="s">
        <v>519</v>
      </c>
    </row>
    <row r="11" spans="1:10" x14ac:dyDescent="0.25">
      <c r="A11" s="9"/>
      <c r="B11" t="s">
        <v>7</v>
      </c>
      <c r="C11" t="s">
        <v>520</v>
      </c>
    </row>
    <row r="12" spans="1:10" x14ac:dyDescent="0.25">
      <c r="A12" s="9"/>
      <c r="B12" t="s">
        <v>8</v>
      </c>
      <c r="C12" t="s">
        <v>521</v>
      </c>
    </row>
    <row r="13" spans="1:10" x14ac:dyDescent="0.25">
      <c r="A13" s="9"/>
      <c r="B13" t="s">
        <v>9</v>
      </c>
      <c r="C13" t="s">
        <v>522</v>
      </c>
    </row>
    <row r="14" spans="1:10" x14ac:dyDescent="0.25">
      <c r="A14" s="9"/>
      <c r="B14" t="s">
        <v>10</v>
      </c>
      <c r="C14" t="s">
        <v>523</v>
      </c>
    </row>
    <row r="15" spans="1:10" x14ac:dyDescent="0.25">
      <c r="A15" s="9"/>
      <c r="B15" t="s">
        <v>11</v>
      </c>
      <c r="C15" t="s">
        <v>524</v>
      </c>
    </row>
    <row r="16" spans="1:10" x14ac:dyDescent="0.25">
      <c r="A16" s="9"/>
      <c r="B16" t="s">
        <v>12</v>
      </c>
      <c r="C16" t="s">
        <v>430</v>
      </c>
    </row>
    <row r="17" spans="1:3" x14ac:dyDescent="0.25">
      <c r="A17" s="9"/>
      <c r="B17" t="s">
        <v>13</v>
      </c>
      <c r="C17" t="s">
        <v>431</v>
      </c>
    </row>
    <row r="18" spans="1:3" x14ac:dyDescent="0.25">
      <c r="A18" s="9"/>
      <c r="B18" t="s">
        <v>14</v>
      </c>
      <c r="C18" t="s">
        <v>432</v>
      </c>
    </row>
    <row r="19" spans="1:3" x14ac:dyDescent="0.25">
      <c r="A19" s="9"/>
      <c r="B19" t="s">
        <v>15</v>
      </c>
      <c r="C19" t="s">
        <v>525</v>
      </c>
    </row>
    <row r="20" spans="1:3" x14ac:dyDescent="0.25">
      <c r="A20" s="9"/>
      <c r="B20" t="s">
        <v>16</v>
      </c>
      <c r="C20" t="s">
        <v>526</v>
      </c>
    </row>
    <row r="21" spans="1:3" x14ac:dyDescent="0.25">
      <c r="A21" s="9"/>
      <c r="B21" t="s">
        <v>17</v>
      </c>
      <c r="C21" t="s">
        <v>527</v>
      </c>
    </row>
    <row r="22" spans="1:3" x14ac:dyDescent="0.25">
      <c r="A22" s="9"/>
      <c r="B22" t="s">
        <v>18</v>
      </c>
      <c r="C22" t="s">
        <v>528</v>
      </c>
    </row>
    <row r="23" spans="1:3" x14ac:dyDescent="0.25">
      <c r="A23" s="9"/>
      <c r="B23" t="s">
        <v>19</v>
      </c>
      <c r="C23" t="s">
        <v>529</v>
      </c>
    </row>
    <row r="24" spans="1:3" x14ac:dyDescent="0.25">
      <c r="A24" s="9"/>
      <c r="B24" t="s">
        <v>20</v>
      </c>
      <c r="C24" t="s">
        <v>530</v>
      </c>
    </row>
    <row r="25" spans="1:3" x14ac:dyDescent="0.25">
      <c r="A25" s="9"/>
      <c r="B25" t="s">
        <v>21</v>
      </c>
      <c r="C25" t="s">
        <v>531</v>
      </c>
    </row>
    <row r="26" spans="1:3" x14ac:dyDescent="0.25">
      <c r="A26" s="9"/>
      <c r="B26" t="s">
        <v>22</v>
      </c>
      <c r="C26" t="s">
        <v>532</v>
      </c>
    </row>
    <row r="27" spans="1:3" x14ac:dyDescent="0.25">
      <c r="A27" s="9"/>
      <c r="B27" t="s">
        <v>23</v>
      </c>
      <c r="C27" t="s">
        <v>533</v>
      </c>
    </row>
    <row r="28" spans="1:3" x14ac:dyDescent="0.25">
      <c r="A28" s="9"/>
      <c r="B28" t="s">
        <v>24</v>
      </c>
      <c r="C28" t="s">
        <v>534</v>
      </c>
    </row>
    <row r="29" spans="1:3" x14ac:dyDescent="0.25">
      <c r="A29" s="9"/>
      <c r="B29" t="s">
        <v>25</v>
      </c>
      <c r="C29" t="s">
        <v>535</v>
      </c>
    </row>
    <row r="30" spans="1:3" x14ac:dyDescent="0.25">
      <c r="A30" s="9"/>
      <c r="B30" t="s">
        <v>26</v>
      </c>
      <c r="C30" t="s">
        <v>536</v>
      </c>
    </row>
    <row r="31" spans="1:3" x14ac:dyDescent="0.25">
      <c r="A31" s="9"/>
      <c r="B31" t="s">
        <v>27</v>
      </c>
      <c r="C31" t="s">
        <v>537</v>
      </c>
    </row>
    <row r="32" spans="1:3" x14ac:dyDescent="0.25">
      <c r="A32" s="9"/>
      <c r="B32" t="s">
        <v>28</v>
      </c>
      <c r="C32" t="s">
        <v>538</v>
      </c>
    </row>
    <row r="33" spans="1:3" x14ac:dyDescent="0.25">
      <c r="A33" s="9"/>
      <c r="B33" t="s">
        <v>29</v>
      </c>
      <c r="C33" t="s">
        <v>539</v>
      </c>
    </row>
    <row r="34" spans="1:3" x14ac:dyDescent="0.25">
      <c r="A34" s="9"/>
      <c r="B34" t="s">
        <v>30</v>
      </c>
      <c r="C34" t="s">
        <v>541</v>
      </c>
    </row>
    <row r="35" spans="1:3" x14ac:dyDescent="0.25">
      <c r="A35" s="9"/>
      <c r="B35" t="s">
        <v>31</v>
      </c>
      <c r="C35" t="s">
        <v>542</v>
      </c>
    </row>
    <row r="36" spans="1:3" x14ac:dyDescent="0.25">
      <c r="A36" s="9"/>
      <c r="B36" t="s">
        <v>32</v>
      </c>
      <c r="C36" t="s">
        <v>543</v>
      </c>
    </row>
    <row r="37" spans="1:3" x14ac:dyDescent="0.25">
      <c r="A37" s="9"/>
      <c r="B37" t="s">
        <v>33</v>
      </c>
      <c r="C37" t="s">
        <v>544</v>
      </c>
    </row>
    <row r="38" spans="1:3" x14ac:dyDescent="0.25">
      <c r="A38" s="9"/>
      <c r="B38" t="s">
        <v>34</v>
      </c>
      <c r="C38" t="s">
        <v>545</v>
      </c>
    </row>
    <row r="39" spans="1:3" x14ac:dyDescent="0.25">
      <c r="A39" s="9"/>
      <c r="B39" t="s">
        <v>35</v>
      </c>
      <c r="C39" t="s">
        <v>546</v>
      </c>
    </row>
    <row r="40" spans="1:3" x14ac:dyDescent="0.25">
      <c r="A40" s="9"/>
      <c r="B40" t="s">
        <v>36</v>
      </c>
      <c r="C40" t="s">
        <v>547</v>
      </c>
    </row>
    <row r="41" spans="1:3" x14ac:dyDescent="0.25">
      <c r="A41" s="9"/>
      <c r="B41" t="s">
        <v>37</v>
      </c>
      <c r="C41" t="s">
        <v>433</v>
      </c>
    </row>
    <row r="42" spans="1:3" x14ac:dyDescent="0.25">
      <c r="A42" s="9"/>
      <c r="B42" t="s">
        <v>38</v>
      </c>
      <c r="C42" t="s">
        <v>434</v>
      </c>
    </row>
    <row r="43" spans="1:3" x14ac:dyDescent="0.25">
      <c r="A43" s="9"/>
      <c r="B43" t="s">
        <v>39</v>
      </c>
      <c r="C43" t="s">
        <v>548</v>
      </c>
    </row>
    <row r="44" spans="1:3" x14ac:dyDescent="0.25">
      <c r="A44" s="9"/>
      <c r="B44" t="s">
        <v>40</v>
      </c>
      <c r="C44" t="s">
        <v>549</v>
      </c>
    </row>
    <row r="45" spans="1:3" x14ac:dyDescent="0.25">
      <c r="A45" s="9"/>
      <c r="B45" t="s">
        <v>41</v>
      </c>
      <c r="C45" t="s">
        <v>550</v>
      </c>
    </row>
    <row r="46" spans="1:3" x14ac:dyDescent="0.25">
      <c r="A46" s="9"/>
      <c r="B46" t="s">
        <v>42</v>
      </c>
      <c r="C46" t="s">
        <v>551</v>
      </c>
    </row>
    <row r="47" spans="1:3" x14ac:dyDescent="0.25">
      <c r="A47" s="9"/>
      <c r="B47" t="s">
        <v>43</v>
      </c>
      <c r="C47" t="s">
        <v>553</v>
      </c>
    </row>
    <row r="48" spans="1:3" x14ac:dyDescent="0.25">
      <c r="A48" s="9"/>
      <c r="B48" t="s">
        <v>44</v>
      </c>
      <c r="C48" t="s">
        <v>554</v>
      </c>
    </row>
    <row r="49" spans="1:3" x14ac:dyDescent="0.25">
      <c r="A49" s="9"/>
      <c r="B49" t="s">
        <v>45</v>
      </c>
      <c r="C49" t="s">
        <v>555</v>
      </c>
    </row>
    <row r="50" spans="1:3" x14ac:dyDescent="0.25">
      <c r="A50" s="9"/>
      <c r="B50" t="s">
        <v>46</v>
      </c>
      <c r="C50" t="s">
        <v>556</v>
      </c>
    </row>
    <row r="51" spans="1:3" x14ac:dyDescent="0.25">
      <c r="A51" s="9"/>
      <c r="B51" t="s">
        <v>47</v>
      </c>
      <c r="C51" t="s">
        <v>557</v>
      </c>
    </row>
    <row r="52" spans="1:3" x14ac:dyDescent="0.25">
      <c r="A52" s="9"/>
      <c r="B52" t="s">
        <v>48</v>
      </c>
      <c r="C52" t="s">
        <v>558</v>
      </c>
    </row>
    <row r="53" spans="1:3" x14ac:dyDescent="0.25">
      <c r="A53" s="9"/>
      <c r="B53" t="s">
        <v>49</v>
      </c>
      <c r="C53" t="s">
        <v>559</v>
      </c>
    </row>
    <row r="54" spans="1:3" x14ac:dyDescent="0.25">
      <c r="A54" s="9"/>
      <c r="B54" t="s">
        <v>50</v>
      </c>
      <c r="C54" t="s">
        <v>935</v>
      </c>
    </row>
    <row r="55" spans="1:3" x14ac:dyDescent="0.25">
      <c r="A55" s="9"/>
      <c r="B55" t="s">
        <v>51</v>
      </c>
      <c r="C55" t="s">
        <v>560</v>
      </c>
    </row>
    <row r="56" spans="1:3" x14ac:dyDescent="0.25">
      <c r="A56" s="9"/>
      <c r="B56" t="s">
        <v>52</v>
      </c>
      <c r="C56" t="s">
        <v>562</v>
      </c>
    </row>
    <row r="57" spans="1:3" x14ac:dyDescent="0.25">
      <c r="A57" s="9"/>
      <c r="B57" t="s">
        <v>53</v>
      </c>
      <c r="C57" t="s">
        <v>563</v>
      </c>
    </row>
    <row r="58" spans="1:3" x14ac:dyDescent="0.25">
      <c r="A58" s="9"/>
      <c r="B58" t="s">
        <v>54</v>
      </c>
      <c r="C58" t="s">
        <v>565</v>
      </c>
    </row>
    <row r="59" spans="1:3" x14ac:dyDescent="0.25">
      <c r="A59" s="9"/>
      <c r="B59" t="s">
        <v>55</v>
      </c>
      <c r="C59" t="s">
        <v>567</v>
      </c>
    </row>
    <row r="60" spans="1:3" x14ac:dyDescent="0.25">
      <c r="A60" s="9"/>
      <c r="B60" t="s">
        <v>56</v>
      </c>
      <c r="C60" t="s">
        <v>435</v>
      </c>
    </row>
    <row r="61" spans="1:3" x14ac:dyDescent="0.25">
      <c r="A61" s="9"/>
      <c r="B61" t="s">
        <v>57</v>
      </c>
      <c r="C61" t="s">
        <v>568</v>
      </c>
    </row>
    <row r="62" spans="1:3" x14ac:dyDescent="0.25">
      <c r="A62" s="9"/>
      <c r="B62" t="s">
        <v>58</v>
      </c>
      <c r="C62" t="s">
        <v>569</v>
      </c>
    </row>
    <row r="63" spans="1:3" x14ac:dyDescent="0.25">
      <c r="A63" s="9"/>
      <c r="B63" t="s">
        <v>60</v>
      </c>
      <c r="C63" t="s">
        <v>571</v>
      </c>
    </row>
    <row r="64" spans="1:3" x14ac:dyDescent="0.25">
      <c r="A64" s="9"/>
      <c r="B64" t="s">
        <v>61</v>
      </c>
      <c r="C64" t="s">
        <v>572</v>
      </c>
    </row>
    <row r="65" spans="1:3" x14ac:dyDescent="0.25">
      <c r="A65" s="9"/>
      <c r="B65" t="s">
        <v>62</v>
      </c>
      <c r="C65" t="s">
        <v>436</v>
      </c>
    </row>
    <row r="66" spans="1:3" x14ac:dyDescent="0.25">
      <c r="A66" s="9"/>
      <c r="B66" t="s">
        <v>63</v>
      </c>
      <c r="C66" t="s">
        <v>573</v>
      </c>
    </row>
    <row r="67" spans="1:3" x14ac:dyDescent="0.25">
      <c r="A67" s="9"/>
      <c r="B67" t="s">
        <v>64</v>
      </c>
      <c r="C67" t="s">
        <v>437</v>
      </c>
    </row>
    <row r="68" spans="1:3" x14ac:dyDescent="0.25">
      <c r="A68" s="9"/>
      <c r="B68" t="s">
        <v>65</v>
      </c>
      <c r="C68" t="s">
        <v>438</v>
      </c>
    </row>
    <row r="69" spans="1:3" x14ac:dyDescent="0.25">
      <c r="A69" s="9"/>
      <c r="B69" t="s">
        <v>66</v>
      </c>
      <c r="C69" t="s">
        <v>575</v>
      </c>
    </row>
    <row r="70" spans="1:3" x14ac:dyDescent="0.25">
      <c r="A70" s="9"/>
      <c r="B70" t="s">
        <v>67</v>
      </c>
      <c r="C70" t="s">
        <v>576</v>
      </c>
    </row>
    <row r="71" spans="1:3" x14ac:dyDescent="0.25">
      <c r="A71" s="9"/>
      <c r="B71" t="s">
        <v>68</v>
      </c>
      <c r="C71" t="s">
        <v>577</v>
      </c>
    </row>
    <row r="72" spans="1:3" x14ac:dyDescent="0.25">
      <c r="A72" s="9"/>
      <c r="B72" t="s">
        <v>69</v>
      </c>
      <c r="C72" t="s">
        <v>578</v>
      </c>
    </row>
    <row r="73" spans="1:3" x14ac:dyDescent="0.25">
      <c r="A73" s="9"/>
      <c r="B73" t="s">
        <v>70</v>
      </c>
      <c r="C73" t="s">
        <v>580</v>
      </c>
    </row>
    <row r="74" spans="1:3" x14ac:dyDescent="0.25">
      <c r="A74" s="9"/>
      <c r="B74" t="s">
        <v>71</v>
      </c>
      <c r="C74" t="s">
        <v>581</v>
      </c>
    </row>
    <row r="75" spans="1:3" x14ac:dyDescent="0.25">
      <c r="A75" s="9"/>
      <c r="B75" t="s">
        <v>72</v>
      </c>
      <c r="C75" t="s">
        <v>582</v>
      </c>
    </row>
    <row r="76" spans="1:3" x14ac:dyDescent="0.25">
      <c r="A76" s="9"/>
      <c r="B76" t="s">
        <v>73</v>
      </c>
      <c r="C76" t="s">
        <v>583</v>
      </c>
    </row>
    <row r="77" spans="1:3" x14ac:dyDescent="0.25">
      <c r="A77" s="9"/>
      <c r="B77" t="s">
        <v>74</v>
      </c>
      <c r="C77" t="s">
        <v>584</v>
      </c>
    </row>
    <row r="78" spans="1:3" x14ac:dyDescent="0.25">
      <c r="A78" s="9"/>
      <c r="B78" t="s">
        <v>75</v>
      </c>
      <c r="C78" t="s">
        <v>585</v>
      </c>
    </row>
    <row r="79" spans="1:3" x14ac:dyDescent="0.25">
      <c r="A79" s="9"/>
      <c r="B79" t="s">
        <v>76</v>
      </c>
      <c r="C79" t="s">
        <v>586</v>
      </c>
    </row>
    <row r="80" spans="1:3" x14ac:dyDescent="0.25">
      <c r="A80" s="9"/>
      <c r="B80" t="s">
        <v>77</v>
      </c>
      <c r="C80" t="s">
        <v>587</v>
      </c>
    </row>
    <row r="81" spans="1:3" x14ac:dyDescent="0.25">
      <c r="A81" s="9"/>
      <c r="B81" t="s">
        <v>78</v>
      </c>
      <c r="C81" t="s">
        <v>588</v>
      </c>
    </row>
    <row r="82" spans="1:3" x14ac:dyDescent="0.25">
      <c r="A82" s="9"/>
      <c r="B82" t="s">
        <v>79</v>
      </c>
      <c r="C82" t="s">
        <v>589</v>
      </c>
    </row>
    <row r="83" spans="1:3" x14ac:dyDescent="0.25">
      <c r="A83" s="9"/>
      <c r="B83" t="s">
        <v>80</v>
      </c>
      <c r="C83" t="s">
        <v>590</v>
      </c>
    </row>
    <row r="84" spans="1:3" x14ac:dyDescent="0.25">
      <c r="A84" s="9"/>
      <c r="B84" t="s">
        <v>81</v>
      </c>
      <c r="C84" t="s">
        <v>591</v>
      </c>
    </row>
    <row r="85" spans="1:3" x14ac:dyDescent="0.25">
      <c r="A85" s="9"/>
      <c r="B85" t="s">
        <v>82</v>
      </c>
      <c r="C85" t="s">
        <v>592</v>
      </c>
    </row>
    <row r="86" spans="1:3" x14ac:dyDescent="0.25">
      <c r="A86" s="9"/>
      <c r="B86" t="s">
        <v>83</v>
      </c>
      <c r="C86" t="s">
        <v>593</v>
      </c>
    </row>
    <row r="87" spans="1:3" x14ac:dyDescent="0.25">
      <c r="A87" s="9"/>
      <c r="B87" t="s">
        <v>84</v>
      </c>
      <c r="C87" t="s">
        <v>594</v>
      </c>
    </row>
    <row r="88" spans="1:3" x14ac:dyDescent="0.25">
      <c r="A88" s="9"/>
      <c r="B88" t="s">
        <v>85</v>
      </c>
      <c r="C88" t="s">
        <v>595</v>
      </c>
    </row>
    <row r="89" spans="1:3" x14ac:dyDescent="0.25">
      <c r="A89" s="9"/>
      <c r="B89" t="s">
        <v>86</v>
      </c>
      <c r="C89" t="s">
        <v>596</v>
      </c>
    </row>
    <row r="90" spans="1:3" x14ac:dyDescent="0.25">
      <c r="A90" s="9"/>
      <c r="B90" t="s">
        <v>87</v>
      </c>
      <c r="C90" t="s">
        <v>597</v>
      </c>
    </row>
    <row r="91" spans="1:3" x14ac:dyDescent="0.25">
      <c r="A91" s="9"/>
      <c r="B91" t="s">
        <v>88</v>
      </c>
      <c r="C91" t="s">
        <v>598</v>
      </c>
    </row>
    <row r="92" spans="1:3" x14ac:dyDescent="0.25">
      <c r="A92" s="9"/>
      <c r="B92" t="s">
        <v>89</v>
      </c>
      <c r="C92" t="s">
        <v>599</v>
      </c>
    </row>
    <row r="93" spans="1:3" x14ac:dyDescent="0.25">
      <c r="A93" s="9"/>
      <c r="B93" t="s">
        <v>90</v>
      </c>
      <c r="C93" t="s">
        <v>439</v>
      </c>
    </row>
    <row r="94" spans="1:3" x14ac:dyDescent="0.25">
      <c r="A94" s="9"/>
      <c r="B94" t="s">
        <v>91</v>
      </c>
      <c r="C94" t="s">
        <v>440</v>
      </c>
    </row>
    <row r="95" spans="1:3" x14ac:dyDescent="0.25">
      <c r="A95" s="9"/>
      <c r="B95" t="s">
        <v>92</v>
      </c>
      <c r="C95" t="s">
        <v>441</v>
      </c>
    </row>
    <row r="96" spans="1:3" x14ac:dyDescent="0.25">
      <c r="A96" s="9"/>
      <c r="B96" t="s">
        <v>93</v>
      </c>
      <c r="C96" t="s">
        <v>442</v>
      </c>
    </row>
    <row r="97" spans="1:3" x14ac:dyDescent="0.25">
      <c r="A97" s="9"/>
      <c r="B97" t="s">
        <v>94</v>
      </c>
      <c r="C97" t="s">
        <v>600</v>
      </c>
    </row>
    <row r="98" spans="1:3" x14ac:dyDescent="0.25">
      <c r="A98" s="9"/>
      <c r="B98" t="s">
        <v>95</v>
      </c>
      <c r="C98" t="s">
        <v>601</v>
      </c>
    </row>
    <row r="99" spans="1:3" x14ac:dyDescent="0.25">
      <c r="A99" s="9"/>
      <c r="B99" t="s">
        <v>96</v>
      </c>
      <c r="C99" t="s">
        <v>443</v>
      </c>
    </row>
    <row r="100" spans="1:3" x14ac:dyDescent="0.25">
      <c r="A100" s="9"/>
      <c r="B100" t="s">
        <v>97</v>
      </c>
      <c r="C100" t="s">
        <v>602</v>
      </c>
    </row>
    <row r="101" spans="1:3" x14ac:dyDescent="0.25">
      <c r="A101" s="9"/>
      <c r="B101" t="s">
        <v>98</v>
      </c>
      <c r="C101" t="s">
        <v>603</v>
      </c>
    </row>
    <row r="102" spans="1:3" x14ac:dyDescent="0.25">
      <c r="A102" s="9"/>
      <c r="B102" t="s">
        <v>99</v>
      </c>
      <c r="C102" t="s">
        <v>566</v>
      </c>
    </row>
    <row r="103" spans="1:3" x14ac:dyDescent="0.25">
      <c r="A103" s="9"/>
      <c r="B103" t="s">
        <v>100</v>
      </c>
      <c r="C103" t="s">
        <v>604</v>
      </c>
    </row>
    <row r="104" spans="1:3" x14ac:dyDescent="0.25">
      <c r="A104" s="9"/>
      <c r="B104" t="s">
        <v>101</v>
      </c>
      <c r="C104" t="s">
        <v>444</v>
      </c>
    </row>
    <row r="105" spans="1:3" x14ac:dyDescent="0.25">
      <c r="A105" s="9"/>
      <c r="B105" t="s">
        <v>102</v>
      </c>
      <c r="C105" t="s">
        <v>445</v>
      </c>
    </row>
    <row r="106" spans="1:3" x14ac:dyDescent="0.25">
      <c r="A106" s="9"/>
      <c r="B106" t="s">
        <v>103</v>
      </c>
      <c r="C106" t="s">
        <v>446</v>
      </c>
    </row>
    <row r="107" spans="1:3" x14ac:dyDescent="0.25">
      <c r="A107" s="9"/>
      <c r="B107" t="s">
        <v>104</v>
      </c>
      <c r="C107" t="s">
        <v>447</v>
      </c>
    </row>
    <row r="108" spans="1:3" x14ac:dyDescent="0.25">
      <c r="A108" s="9"/>
      <c r="B108" t="s">
        <v>105</v>
      </c>
      <c r="C108" t="s">
        <v>448</v>
      </c>
    </row>
    <row r="109" spans="1:3" x14ac:dyDescent="0.25">
      <c r="A109" s="9"/>
      <c r="B109" t="s">
        <v>106</v>
      </c>
      <c r="C109" t="s">
        <v>605</v>
      </c>
    </row>
    <row r="110" spans="1:3" x14ac:dyDescent="0.25">
      <c r="A110" s="9"/>
      <c r="B110" t="s">
        <v>107</v>
      </c>
      <c r="C110" t="s">
        <v>606</v>
      </c>
    </row>
    <row r="111" spans="1:3" x14ac:dyDescent="0.25">
      <c r="A111" s="9"/>
      <c r="B111" t="s">
        <v>108</v>
      </c>
      <c r="C111" t="s">
        <v>449</v>
      </c>
    </row>
    <row r="112" spans="1:3" x14ac:dyDescent="0.25">
      <c r="A112" s="9"/>
      <c r="B112" t="s">
        <v>109</v>
      </c>
      <c r="C112" t="s">
        <v>450</v>
      </c>
    </row>
    <row r="113" spans="1:3" x14ac:dyDescent="0.25">
      <c r="A113" s="9"/>
      <c r="B113" t="s">
        <v>110</v>
      </c>
      <c r="C113" t="s">
        <v>451</v>
      </c>
    </row>
    <row r="114" spans="1:3" x14ac:dyDescent="0.25">
      <c r="A114" s="9"/>
      <c r="B114" t="s">
        <v>111</v>
      </c>
      <c r="C114" t="s">
        <v>452</v>
      </c>
    </row>
    <row r="115" spans="1:3" x14ac:dyDescent="0.25">
      <c r="A115" s="9"/>
      <c r="B115" t="s">
        <v>112</v>
      </c>
      <c r="C115" t="s">
        <v>607</v>
      </c>
    </row>
    <row r="116" spans="1:3" x14ac:dyDescent="0.25">
      <c r="A116" s="9"/>
      <c r="B116" t="s">
        <v>113</v>
      </c>
      <c r="C116" t="s">
        <v>608</v>
      </c>
    </row>
    <row r="117" spans="1:3" x14ac:dyDescent="0.25">
      <c r="A117" s="9"/>
      <c r="B117" t="s">
        <v>114</v>
      </c>
      <c r="C117" t="s">
        <v>609</v>
      </c>
    </row>
    <row r="118" spans="1:3" x14ac:dyDescent="0.25">
      <c r="A118" s="9"/>
      <c r="B118" t="s">
        <v>115</v>
      </c>
      <c r="C118" t="s">
        <v>570</v>
      </c>
    </row>
    <row r="119" spans="1:3" x14ac:dyDescent="0.25">
      <c r="A119" s="9"/>
      <c r="B119" t="s">
        <v>116</v>
      </c>
      <c r="C119" t="s">
        <v>453</v>
      </c>
    </row>
    <row r="120" spans="1:3" x14ac:dyDescent="0.25">
      <c r="A120" s="9"/>
      <c r="B120" t="s">
        <v>117</v>
      </c>
      <c r="C120" t="s">
        <v>454</v>
      </c>
    </row>
    <row r="121" spans="1:3" x14ac:dyDescent="0.25">
      <c r="A121" s="9"/>
      <c r="B121" t="s">
        <v>118</v>
      </c>
      <c r="C121" t="s">
        <v>610</v>
      </c>
    </row>
    <row r="122" spans="1:3" x14ac:dyDescent="0.25">
      <c r="A122" s="9"/>
      <c r="B122" t="s">
        <v>119</v>
      </c>
      <c r="C122" t="s">
        <v>611</v>
      </c>
    </row>
    <row r="123" spans="1:3" x14ac:dyDescent="0.25">
      <c r="A123" s="9"/>
      <c r="B123" t="s">
        <v>120</v>
      </c>
      <c r="C123" t="s">
        <v>612</v>
      </c>
    </row>
    <row r="124" spans="1:3" x14ac:dyDescent="0.25">
      <c r="A124" s="9"/>
      <c r="B124" t="s">
        <v>121</v>
      </c>
      <c r="C124" t="s">
        <v>613</v>
      </c>
    </row>
    <row r="125" spans="1:3" x14ac:dyDescent="0.25">
      <c r="A125" s="9"/>
      <c r="B125" t="s">
        <v>122</v>
      </c>
      <c r="C125" t="s">
        <v>614</v>
      </c>
    </row>
    <row r="126" spans="1:3" x14ac:dyDescent="0.25">
      <c r="A126" s="9"/>
      <c r="B126" t="s">
        <v>123</v>
      </c>
      <c r="C126" t="s">
        <v>455</v>
      </c>
    </row>
    <row r="127" spans="1:3" x14ac:dyDescent="0.25">
      <c r="A127" s="9"/>
      <c r="B127" t="s">
        <v>124</v>
      </c>
      <c r="C127" t="s">
        <v>456</v>
      </c>
    </row>
    <row r="128" spans="1:3" x14ac:dyDescent="0.25">
      <c r="A128" s="9"/>
      <c r="B128" t="s">
        <v>125</v>
      </c>
      <c r="C128" t="s">
        <v>615</v>
      </c>
    </row>
    <row r="129" spans="1:3" x14ac:dyDescent="0.25">
      <c r="A129" s="9"/>
      <c r="B129" t="s">
        <v>126</v>
      </c>
      <c r="C129" t="s">
        <v>616</v>
      </c>
    </row>
    <row r="130" spans="1:3" x14ac:dyDescent="0.25">
      <c r="A130" s="9"/>
      <c r="B130" t="s">
        <v>127</v>
      </c>
      <c r="C130" t="s">
        <v>617</v>
      </c>
    </row>
    <row r="131" spans="1:3" x14ac:dyDescent="0.25">
      <c r="A131" s="9"/>
      <c r="B131" t="s">
        <v>128</v>
      </c>
      <c r="C131" t="s">
        <v>618</v>
      </c>
    </row>
    <row r="132" spans="1:3" x14ac:dyDescent="0.25">
      <c r="A132" s="9"/>
      <c r="B132" t="s">
        <v>129</v>
      </c>
      <c r="C132" t="s">
        <v>619</v>
      </c>
    </row>
    <row r="133" spans="1:3" x14ac:dyDescent="0.25">
      <c r="A133" s="9"/>
      <c r="B133" t="s">
        <v>130</v>
      </c>
      <c r="C133" t="s">
        <v>620</v>
      </c>
    </row>
    <row r="134" spans="1:3" x14ac:dyDescent="0.25">
      <c r="A134" s="9"/>
      <c r="B134" t="s">
        <v>131</v>
      </c>
      <c r="C134" t="s">
        <v>621</v>
      </c>
    </row>
    <row r="135" spans="1:3" x14ac:dyDescent="0.25">
      <c r="A135" s="9"/>
      <c r="B135" t="s">
        <v>132</v>
      </c>
      <c r="C135" t="s">
        <v>622</v>
      </c>
    </row>
    <row r="136" spans="1:3" x14ac:dyDescent="0.25">
      <c r="A136" s="9"/>
      <c r="B136" t="s">
        <v>133</v>
      </c>
      <c r="C136" t="s">
        <v>623</v>
      </c>
    </row>
    <row r="137" spans="1:3" x14ac:dyDescent="0.25">
      <c r="A137" s="9"/>
      <c r="B137" t="s">
        <v>134</v>
      </c>
      <c r="C137" t="s">
        <v>624</v>
      </c>
    </row>
    <row r="138" spans="1:3" x14ac:dyDescent="0.25">
      <c r="A138" s="9"/>
      <c r="B138" t="s">
        <v>135</v>
      </c>
      <c r="C138" t="s">
        <v>457</v>
      </c>
    </row>
    <row r="139" spans="1:3" x14ac:dyDescent="0.25">
      <c r="A139" s="9"/>
      <c r="B139" t="s">
        <v>136</v>
      </c>
      <c r="C139" t="s">
        <v>458</v>
      </c>
    </row>
    <row r="140" spans="1:3" x14ac:dyDescent="0.25">
      <c r="A140" s="9"/>
      <c r="B140" t="s">
        <v>137</v>
      </c>
      <c r="C140" t="s">
        <v>625</v>
      </c>
    </row>
    <row r="141" spans="1:3" x14ac:dyDescent="0.25">
      <c r="A141" s="9"/>
      <c r="B141" t="s">
        <v>138</v>
      </c>
      <c r="C141" t="s">
        <v>626</v>
      </c>
    </row>
    <row r="142" spans="1:3" x14ac:dyDescent="0.25">
      <c r="A142" s="9"/>
      <c r="B142" t="s">
        <v>139</v>
      </c>
      <c r="C142" t="s">
        <v>459</v>
      </c>
    </row>
    <row r="143" spans="1:3" x14ac:dyDescent="0.25">
      <c r="A143" s="9"/>
      <c r="B143" t="s">
        <v>140</v>
      </c>
      <c r="C143" t="s">
        <v>627</v>
      </c>
    </row>
    <row r="144" spans="1:3" x14ac:dyDescent="0.25">
      <c r="A144" s="9"/>
      <c r="B144" t="s">
        <v>141</v>
      </c>
      <c r="C144" t="s">
        <v>628</v>
      </c>
    </row>
    <row r="145" spans="1:3" x14ac:dyDescent="0.25">
      <c r="A145" s="9"/>
      <c r="B145" t="s">
        <v>142</v>
      </c>
      <c r="C145" t="s">
        <v>629</v>
      </c>
    </row>
    <row r="146" spans="1:3" x14ac:dyDescent="0.25">
      <c r="A146" s="9"/>
      <c r="B146" t="s">
        <v>143</v>
      </c>
      <c r="C146" t="s">
        <v>630</v>
      </c>
    </row>
    <row r="147" spans="1:3" x14ac:dyDescent="0.25">
      <c r="A147" s="9"/>
      <c r="B147" t="s">
        <v>144</v>
      </c>
      <c r="C147" t="s">
        <v>631</v>
      </c>
    </row>
    <row r="148" spans="1:3" x14ac:dyDescent="0.25">
      <c r="A148" s="9"/>
      <c r="B148" t="s">
        <v>145</v>
      </c>
      <c r="C148" t="s">
        <v>632</v>
      </c>
    </row>
    <row r="149" spans="1:3" x14ac:dyDescent="0.25">
      <c r="A149" s="9"/>
      <c r="B149" t="s">
        <v>146</v>
      </c>
      <c r="C149" t="s">
        <v>633</v>
      </c>
    </row>
    <row r="150" spans="1:3" x14ac:dyDescent="0.25">
      <c r="A150" s="9"/>
      <c r="B150" t="s">
        <v>147</v>
      </c>
      <c r="C150" t="s">
        <v>552</v>
      </c>
    </row>
    <row r="151" spans="1:3" x14ac:dyDescent="0.25">
      <c r="A151" s="9"/>
      <c r="B151" t="s">
        <v>148</v>
      </c>
      <c r="C151" t="s">
        <v>634</v>
      </c>
    </row>
    <row r="152" spans="1:3" x14ac:dyDescent="0.25">
      <c r="A152" s="9"/>
      <c r="B152" t="s">
        <v>149</v>
      </c>
      <c r="C152" t="s">
        <v>460</v>
      </c>
    </row>
    <row r="153" spans="1:3" x14ac:dyDescent="0.25">
      <c r="A153" s="9"/>
      <c r="B153" t="s">
        <v>150</v>
      </c>
      <c r="C153" t="s">
        <v>461</v>
      </c>
    </row>
    <row r="154" spans="1:3" x14ac:dyDescent="0.25">
      <c r="A154" s="9"/>
      <c r="B154" t="s">
        <v>151</v>
      </c>
      <c r="C154" t="s">
        <v>570</v>
      </c>
    </row>
    <row r="155" spans="1:3" x14ac:dyDescent="0.25">
      <c r="A155" s="9"/>
      <c r="B155" t="s">
        <v>152</v>
      </c>
      <c r="C155" t="s">
        <v>635</v>
      </c>
    </row>
    <row r="156" spans="1:3" x14ac:dyDescent="0.25">
      <c r="A156" s="9"/>
      <c r="B156" t="s">
        <v>153</v>
      </c>
      <c r="C156" t="s">
        <v>636</v>
      </c>
    </row>
    <row r="157" spans="1:3" x14ac:dyDescent="0.25">
      <c r="A157" s="9"/>
      <c r="B157" t="s">
        <v>154</v>
      </c>
      <c r="C157" t="s">
        <v>637</v>
      </c>
    </row>
    <row r="158" spans="1:3" x14ac:dyDescent="0.25">
      <c r="A158" s="9"/>
      <c r="B158" t="s">
        <v>155</v>
      </c>
      <c r="C158" t="s">
        <v>638</v>
      </c>
    </row>
    <row r="159" spans="1:3" x14ac:dyDescent="0.25">
      <c r="A159" s="9"/>
      <c r="B159" t="s">
        <v>156</v>
      </c>
      <c r="C159" t="s">
        <v>639</v>
      </c>
    </row>
    <row r="160" spans="1:3" x14ac:dyDescent="0.25">
      <c r="A160" s="9"/>
      <c r="B160" t="s">
        <v>157</v>
      </c>
      <c r="C160" t="s">
        <v>640</v>
      </c>
    </row>
    <row r="161" spans="1:3" x14ac:dyDescent="0.25">
      <c r="A161" s="9"/>
      <c r="B161" t="s">
        <v>158</v>
      </c>
      <c r="C161" t="s">
        <v>641</v>
      </c>
    </row>
    <row r="162" spans="1:3" x14ac:dyDescent="0.25">
      <c r="A162" s="9"/>
      <c r="B162" t="s">
        <v>159</v>
      </c>
      <c r="C162" t="s">
        <v>642</v>
      </c>
    </row>
    <row r="163" spans="1:3" x14ac:dyDescent="0.25">
      <c r="A163" s="9"/>
      <c r="B163" t="s">
        <v>160</v>
      </c>
      <c r="C163" t="s">
        <v>643</v>
      </c>
    </row>
    <row r="164" spans="1:3" x14ac:dyDescent="0.25">
      <c r="A164" s="9"/>
      <c r="B164" t="s">
        <v>161</v>
      </c>
      <c r="C164" t="s">
        <v>644</v>
      </c>
    </row>
    <row r="165" spans="1:3" x14ac:dyDescent="0.25">
      <c r="A165" s="9"/>
      <c r="B165" t="s">
        <v>162</v>
      </c>
      <c r="C165" t="s">
        <v>954</v>
      </c>
    </row>
    <row r="166" spans="1:3" x14ac:dyDescent="0.25">
      <c r="A166" s="9"/>
      <c r="B166" t="s">
        <v>163</v>
      </c>
      <c r="C166" t="s">
        <v>645</v>
      </c>
    </row>
    <row r="167" spans="1:3" x14ac:dyDescent="0.25">
      <c r="A167" s="9"/>
      <c r="B167" t="s">
        <v>164</v>
      </c>
      <c r="C167" t="s">
        <v>646</v>
      </c>
    </row>
    <row r="168" spans="1:3" x14ac:dyDescent="0.25">
      <c r="A168" s="9"/>
      <c r="B168" t="s">
        <v>165</v>
      </c>
      <c r="C168" t="s">
        <v>462</v>
      </c>
    </row>
    <row r="169" spans="1:3" x14ac:dyDescent="0.25">
      <c r="A169" s="9"/>
      <c r="B169" t="s">
        <v>166</v>
      </c>
      <c r="C169" t="s">
        <v>463</v>
      </c>
    </row>
    <row r="170" spans="1:3" x14ac:dyDescent="0.25">
      <c r="A170" s="9"/>
      <c r="B170" t="s">
        <v>167</v>
      </c>
      <c r="C170" t="s">
        <v>647</v>
      </c>
    </row>
    <row r="171" spans="1:3" x14ac:dyDescent="0.25">
      <c r="A171" s="9"/>
      <c r="B171" t="s">
        <v>168</v>
      </c>
      <c r="C171" t="s">
        <v>464</v>
      </c>
    </row>
    <row r="172" spans="1:3" x14ac:dyDescent="0.25">
      <c r="A172" s="9"/>
      <c r="B172" t="s">
        <v>169</v>
      </c>
      <c r="C172" t="s">
        <v>648</v>
      </c>
    </row>
    <row r="173" spans="1:3" x14ac:dyDescent="0.25">
      <c r="A173" s="9"/>
      <c r="B173" t="s">
        <v>170</v>
      </c>
      <c r="C173" t="s">
        <v>465</v>
      </c>
    </row>
    <row r="174" spans="1:3" x14ac:dyDescent="0.25">
      <c r="A174" s="9"/>
      <c r="B174" t="s">
        <v>171</v>
      </c>
      <c r="C174" t="s">
        <v>466</v>
      </c>
    </row>
    <row r="175" spans="1:3" x14ac:dyDescent="0.25">
      <c r="A175" s="9"/>
      <c r="B175" t="s">
        <v>172</v>
      </c>
      <c r="C175" t="s">
        <v>649</v>
      </c>
    </row>
    <row r="176" spans="1:3" x14ac:dyDescent="0.25">
      <c r="A176" s="9"/>
      <c r="B176" t="s">
        <v>173</v>
      </c>
      <c r="C176" t="s">
        <v>650</v>
      </c>
    </row>
    <row r="177" spans="1:3" x14ac:dyDescent="0.25">
      <c r="A177" s="9"/>
      <c r="B177" t="s">
        <v>174</v>
      </c>
      <c r="C177" t="s">
        <v>651</v>
      </c>
    </row>
    <row r="178" spans="1:3" x14ac:dyDescent="0.25">
      <c r="A178" s="9"/>
      <c r="B178" t="s">
        <v>175</v>
      </c>
      <c r="C178" t="s">
        <v>652</v>
      </c>
    </row>
    <row r="179" spans="1:3" x14ac:dyDescent="0.25">
      <c r="A179" s="9"/>
      <c r="B179" t="s">
        <v>176</v>
      </c>
      <c r="C179" t="s">
        <v>653</v>
      </c>
    </row>
    <row r="180" spans="1:3" x14ac:dyDescent="0.25">
      <c r="A180" s="9"/>
      <c r="B180" t="s">
        <v>177</v>
      </c>
      <c r="C180" t="s">
        <v>467</v>
      </c>
    </row>
    <row r="181" spans="1:3" x14ac:dyDescent="0.25">
      <c r="A181" s="9"/>
      <c r="B181" t="s">
        <v>178</v>
      </c>
      <c r="C181" t="s">
        <v>468</v>
      </c>
    </row>
    <row r="182" spans="1:3" x14ac:dyDescent="0.25">
      <c r="A182" s="9"/>
      <c r="B182" t="s">
        <v>179</v>
      </c>
      <c r="C182" t="s">
        <v>469</v>
      </c>
    </row>
    <row r="183" spans="1:3" x14ac:dyDescent="0.25">
      <c r="A183" s="9"/>
      <c r="B183" t="s">
        <v>180</v>
      </c>
      <c r="C183" t="s">
        <v>470</v>
      </c>
    </row>
    <row r="184" spans="1:3" x14ac:dyDescent="0.25">
      <c r="A184" s="9"/>
      <c r="B184" t="s">
        <v>181</v>
      </c>
      <c r="C184" t="s">
        <v>471</v>
      </c>
    </row>
    <row r="185" spans="1:3" x14ac:dyDescent="0.25">
      <c r="A185" s="9"/>
      <c r="B185" t="s">
        <v>182</v>
      </c>
      <c r="C185" t="s">
        <v>654</v>
      </c>
    </row>
    <row r="186" spans="1:3" x14ac:dyDescent="0.25">
      <c r="A186" s="9"/>
      <c r="B186" t="s">
        <v>183</v>
      </c>
      <c r="C186" t="s">
        <v>472</v>
      </c>
    </row>
    <row r="187" spans="1:3" x14ac:dyDescent="0.25">
      <c r="A187" s="9"/>
      <c r="B187" t="s">
        <v>184</v>
      </c>
      <c r="C187" t="s">
        <v>473</v>
      </c>
    </row>
    <row r="188" spans="1:3" x14ac:dyDescent="0.25">
      <c r="A188" s="9"/>
      <c r="B188" t="s">
        <v>185</v>
      </c>
      <c r="C188" t="s">
        <v>655</v>
      </c>
    </row>
    <row r="189" spans="1:3" x14ac:dyDescent="0.25">
      <c r="A189" s="9"/>
      <c r="B189" t="s">
        <v>186</v>
      </c>
      <c r="C189" t="s">
        <v>656</v>
      </c>
    </row>
    <row r="190" spans="1:3" x14ac:dyDescent="0.25">
      <c r="A190" s="9"/>
      <c r="B190" t="s">
        <v>187</v>
      </c>
      <c r="C190" t="s">
        <v>657</v>
      </c>
    </row>
    <row r="191" spans="1:3" x14ac:dyDescent="0.25">
      <c r="A191" s="9"/>
      <c r="B191" t="s">
        <v>188</v>
      </c>
      <c r="C191" t="s">
        <v>658</v>
      </c>
    </row>
    <row r="192" spans="1:3" x14ac:dyDescent="0.25">
      <c r="A192" s="9"/>
      <c r="B192" t="s">
        <v>189</v>
      </c>
      <c r="C192" t="s">
        <v>659</v>
      </c>
    </row>
    <row r="193" spans="1:3" x14ac:dyDescent="0.25">
      <c r="A193" s="9"/>
      <c r="B193" t="s">
        <v>190</v>
      </c>
      <c r="C193" t="s">
        <v>660</v>
      </c>
    </row>
    <row r="194" spans="1:3" x14ac:dyDescent="0.25">
      <c r="A194" s="9"/>
      <c r="B194" t="s">
        <v>191</v>
      </c>
      <c r="C194" t="s">
        <v>661</v>
      </c>
    </row>
    <row r="195" spans="1:3" x14ac:dyDescent="0.25">
      <c r="A195" s="9"/>
      <c r="B195" t="s">
        <v>192</v>
      </c>
      <c r="C195" t="s">
        <v>662</v>
      </c>
    </row>
    <row r="196" spans="1:3" x14ac:dyDescent="0.25">
      <c r="A196" s="9"/>
      <c r="B196" t="s">
        <v>193</v>
      </c>
      <c r="C196" t="s">
        <v>663</v>
      </c>
    </row>
    <row r="197" spans="1:3" x14ac:dyDescent="0.25">
      <c r="A197" s="9"/>
      <c r="B197" t="s">
        <v>194</v>
      </c>
      <c r="C197" t="s">
        <v>664</v>
      </c>
    </row>
    <row r="198" spans="1:3" x14ac:dyDescent="0.25">
      <c r="A198" s="9"/>
      <c r="B198" t="s">
        <v>195</v>
      </c>
      <c r="C198" t="s">
        <v>912</v>
      </c>
    </row>
    <row r="199" spans="1:3" x14ac:dyDescent="0.25">
      <c r="A199" s="9"/>
      <c r="B199" t="s">
        <v>196</v>
      </c>
      <c r="C199" t="s">
        <v>665</v>
      </c>
    </row>
    <row r="200" spans="1:3" x14ac:dyDescent="0.25">
      <c r="A200" s="9"/>
      <c r="B200" t="s">
        <v>197</v>
      </c>
      <c r="C200" t="s">
        <v>666</v>
      </c>
    </row>
    <row r="201" spans="1:3" x14ac:dyDescent="0.25">
      <c r="A201" s="9"/>
      <c r="B201" t="s">
        <v>198</v>
      </c>
      <c r="C201" t="s">
        <v>667</v>
      </c>
    </row>
    <row r="202" spans="1:3" x14ac:dyDescent="0.25">
      <c r="A202" s="9"/>
      <c r="B202" t="s">
        <v>199</v>
      </c>
      <c r="C202" t="s">
        <v>474</v>
      </c>
    </row>
    <row r="203" spans="1:3" x14ac:dyDescent="0.25">
      <c r="A203" s="9"/>
      <c r="B203" t="s">
        <v>200</v>
      </c>
      <c r="C203" t="s">
        <v>475</v>
      </c>
    </row>
    <row r="204" spans="1:3" x14ac:dyDescent="0.25">
      <c r="A204" s="9"/>
      <c r="B204" t="s">
        <v>201</v>
      </c>
      <c r="C204" t="s">
        <v>476</v>
      </c>
    </row>
    <row r="205" spans="1:3" x14ac:dyDescent="0.25">
      <c r="A205" s="9"/>
      <c r="B205" t="s">
        <v>202</v>
      </c>
      <c r="C205" t="s">
        <v>668</v>
      </c>
    </row>
    <row r="206" spans="1:3" x14ac:dyDescent="0.25">
      <c r="A206" s="9"/>
      <c r="B206" t="s">
        <v>203</v>
      </c>
      <c r="C206" t="s">
        <v>669</v>
      </c>
    </row>
    <row r="207" spans="1:3" x14ac:dyDescent="0.25">
      <c r="A207" s="9"/>
      <c r="B207" t="s">
        <v>204</v>
      </c>
      <c r="C207" t="s">
        <v>670</v>
      </c>
    </row>
    <row r="208" spans="1:3" x14ac:dyDescent="0.25">
      <c r="A208" s="9"/>
      <c r="B208" t="s">
        <v>205</v>
      </c>
      <c r="C208" t="s">
        <v>671</v>
      </c>
    </row>
    <row r="209" spans="1:3" x14ac:dyDescent="0.25">
      <c r="A209" s="9"/>
      <c r="B209" t="s">
        <v>206</v>
      </c>
      <c r="C209" t="s">
        <v>672</v>
      </c>
    </row>
    <row r="210" spans="1:3" x14ac:dyDescent="0.25">
      <c r="A210" s="9"/>
      <c r="B210" t="s">
        <v>207</v>
      </c>
      <c r="C210" t="s">
        <v>477</v>
      </c>
    </row>
    <row r="211" spans="1:3" x14ac:dyDescent="0.25">
      <c r="A211" s="9"/>
      <c r="B211" t="s">
        <v>208</v>
      </c>
      <c r="C211" t="s">
        <v>673</v>
      </c>
    </row>
    <row r="212" spans="1:3" x14ac:dyDescent="0.25">
      <c r="A212" s="9"/>
      <c r="B212" t="s">
        <v>209</v>
      </c>
      <c r="C212" t="s">
        <v>674</v>
      </c>
    </row>
    <row r="213" spans="1:3" x14ac:dyDescent="0.25">
      <c r="A213" s="9"/>
      <c r="B213" t="s">
        <v>210</v>
      </c>
      <c r="C213" t="s">
        <v>675</v>
      </c>
    </row>
    <row r="214" spans="1:3" x14ac:dyDescent="0.25">
      <c r="A214" s="9"/>
      <c r="B214" t="s">
        <v>211</v>
      </c>
      <c r="C214" t="s">
        <v>676</v>
      </c>
    </row>
    <row r="215" spans="1:3" x14ac:dyDescent="0.25">
      <c r="A215" s="9"/>
      <c r="B215" t="s">
        <v>212</v>
      </c>
      <c r="C215" t="s">
        <v>478</v>
      </c>
    </row>
    <row r="216" spans="1:3" x14ac:dyDescent="0.25">
      <c r="A216" s="9"/>
      <c r="B216" t="s">
        <v>213</v>
      </c>
      <c r="C216" t="s">
        <v>677</v>
      </c>
    </row>
    <row r="217" spans="1:3" x14ac:dyDescent="0.25">
      <c r="A217" s="9"/>
      <c r="B217" t="s">
        <v>214</v>
      </c>
      <c r="C217" t="s">
        <v>678</v>
      </c>
    </row>
    <row r="218" spans="1:3" x14ac:dyDescent="0.25">
      <c r="A218" s="9"/>
      <c r="B218" t="s">
        <v>215</v>
      </c>
      <c r="C218" t="s">
        <v>679</v>
      </c>
    </row>
    <row r="219" spans="1:3" x14ac:dyDescent="0.25">
      <c r="A219" s="9"/>
      <c r="B219" t="s">
        <v>216</v>
      </c>
      <c r="C219" t="s">
        <v>680</v>
      </c>
    </row>
    <row r="220" spans="1:3" x14ac:dyDescent="0.25">
      <c r="A220" s="9"/>
      <c r="B220" t="s">
        <v>217</v>
      </c>
      <c r="C220" t="s">
        <v>681</v>
      </c>
    </row>
    <row r="221" spans="1:3" x14ac:dyDescent="0.25">
      <c r="A221" s="9"/>
      <c r="B221" t="s">
        <v>218</v>
      </c>
      <c r="C221" t="s">
        <v>682</v>
      </c>
    </row>
    <row r="222" spans="1:3" x14ac:dyDescent="0.25">
      <c r="A222" s="9"/>
      <c r="B222" t="s">
        <v>219</v>
      </c>
      <c r="C222" t="s">
        <v>683</v>
      </c>
    </row>
    <row r="223" spans="1:3" x14ac:dyDescent="0.25">
      <c r="A223" s="9"/>
      <c r="B223" t="s">
        <v>220</v>
      </c>
      <c r="C223" t="s">
        <v>684</v>
      </c>
    </row>
    <row r="224" spans="1:3" x14ac:dyDescent="0.25">
      <c r="A224" s="9"/>
      <c r="B224" t="s">
        <v>221</v>
      </c>
      <c r="C224" t="s">
        <v>685</v>
      </c>
    </row>
    <row r="225" spans="1:3" x14ac:dyDescent="0.25">
      <c r="A225" s="9"/>
      <c r="B225" t="s">
        <v>222</v>
      </c>
      <c r="C225" t="s">
        <v>686</v>
      </c>
    </row>
    <row r="226" spans="1:3" x14ac:dyDescent="0.25">
      <c r="A226" s="9"/>
      <c r="B226" t="s">
        <v>223</v>
      </c>
      <c r="C226" t="s">
        <v>687</v>
      </c>
    </row>
    <row r="227" spans="1:3" x14ac:dyDescent="0.25">
      <c r="A227" s="9"/>
      <c r="B227" t="s">
        <v>224</v>
      </c>
      <c r="C227" t="s">
        <v>688</v>
      </c>
    </row>
    <row r="228" spans="1:3" x14ac:dyDescent="0.25">
      <c r="A228" s="9"/>
      <c r="B228" t="s">
        <v>225</v>
      </c>
      <c r="C228" t="s">
        <v>479</v>
      </c>
    </row>
    <row r="229" spans="1:3" x14ac:dyDescent="0.25">
      <c r="A229" s="9"/>
      <c r="B229" t="s">
        <v>226</v>
      </c>
      <c r="C229" t="s">
        <v>689</v>
      </c>
    </row>
    <row r="230" spans="1:3" x14ac:dyDescent="0.25">
      <c r="A230" s="9"/>
      <c r="B230" t="s">
        <v>227</v>
      </c>
      <c r="C230" t="s">
        <v>690</v>
      </c>
    </row>
    <row r="231" spans="1:3" x14ac:dyDescent="0.25">
      <c r="A231" s="9"/>
      <c r="B231" t="s">
        <v>228</v>
      </c>
      <c r="C231" t="s">
        <v>691</v>
      </c>
    </row>
    <row r="232" spans="1:3" x14ac:dyDescent="0.25">
      <c r="A232" s="9"/>
      <c r="B232" t="s">
        <v>229</v>
      </c>
      <c r="C232" t="s">
        <v>692</v>
      </c>
    </row>
    <row r="233" spans="1:3" x14ac:dyDescent="0.25">
      <c r="A233" s="9"/>
      <c r="B233" t="s">
        <v>230</v>
      </c>
      <c r="C233" t="s">
        <v>693</v>
      </c>
    </row>
    <row r="234" spans="1:3" x14ac:dyDescent="0.25">
      <c r="A234" s="9"/>
      <c r="B234" t="s">
        <v>231</v>
      </c>
      <c r="C234" t="s">
        <v>694</v>
      </c>
    </row>
    <row r="235" spans="1:3" x14ac:dyDescent="0.25">
      <c r="A235" s="9"/>
      <c r="B235" t="s">
        <v>232</v>
      </c>
      <c r="C235" t="s">
        <v>695</v>
      </c>
    </row>
    <row r="236" spans="1:3" x14ac:dyDescent="0.25">
      <c r="A236" s="9"/>
      <c r="B236" t="s">
        <v>233</v>
      </c>
      <c r="C236" t="s">
        <v>696</v>
      </c>
    </row>
    <row r="237" spans="1:3" x14ac:dyDescent="0.25">
      <c r="A237" s="9"/>
      <c r="B237" t="s">
        <v>234</v>
      </c>
      <c r="C237" t="s">
        <v>697</v>
      </c>
    </row>
    <row r="238" spans="1:3" x14ac:dyDescent="0.25">
      <c r="A238" s="9"/>
      <c r="B238" t="s">
        <v>235</v>
      </c>
      <c r="C238" t="s">
        <v>698</v>
      </c>
    </row>
    <row r="239" spans="1:3" x14ac:dyDescent="0.25">
      <c r="A239" s="9"/>
      <c r="B239" t="s">
        <v>236</v>
      </c>
      <c r="C239" t="s">
        <v>699</v>
      </c>
    </row>
    <row r="240" spans="1:3" x14ac:dyDescent="0.25">
      <c r="A240" s="9"/>
      <c r="B240" t="s">
        <v>237</v>
      </c>
      <c r="C240" t="s">
        <v>700</v>
      </c>
    </row>
    <row r="241" spans="1:3" x14ac:dyDescent="0.25">
      <c r="A241" s="9"/>
      <c r="B241" t="s">
        <v>238</v>
      </c>
      <c r="C241" t="s">
        <v>701</v>
      </c>
    </row>
    <row r="242" spans="1:3" x14ac:dyDescent="0.25">
      <c r="A242" s="9"/>
      <c r="B242" t="s">
        <v>239</v>
      </c>
      <c r="C242" t="s">
        <v>702</v>
      </c>
    </row>
    <row r="243" spans="1:3" x14ac:dyDescent="0.25">
      <c r="A243" s="9"/>
      <c r="B243" t="s">
        <v>240</v>
      </c>
      <c r="C243" t="s">
        <v>703</v>
      </c>
    </row>
    <row r="244" spans="1:3" x14ac:dyDescent="0.25">
      <c r="A244" s="9"/>
      <c r="B244" t="s">
        <v>241</v>
      </c>
      <c r="C244" t="s">
        <v>704</v>
      </c>
    </row>
    <row r="245" spans="1:3" x14ac:dyDescent="0.25">
      <c r="A245" s="9"/>
      <c r="B245" t="s">
        <v>242</v>
      </c>
      <c r="C245" t="s">
        <v>705</v>
      </c>
    </row>
    <row r="246" spans="1:3" x14ac:dyDescent="0.25">
      <c r="A246" s="9"/>
      <c r="B246" t="s">
        <v>243</v>
      </c>
      <c r="C246" t="s">
        <v>706</v>
      </c>
    </row>
    <row r="247" spans="1:3" x14ac:dyDescent="0.25">
      <c r="A247" s="9"/>
      <c r="B247" t="s">
        <v>245</v>
      </c>
      <c r="C247" t="s">
        <v>708</v>
      </c>
    </row>
    <row r="248" spans="1:3" x14ac:dyDescent="0.25">
      <c r="A248" s="9"/>
      <c r="B248" t="s">
        <v>246</v>
      </c>
      <c r="C248" t="s">
        <v>480</v>
      </c>
    </row>
    <row r="249" spans="1:3" x14ac:dyDescent="0.25">
      <c r="A249" s="9"/>
      <c r="B249" t="s">
        <v>247</v>
      </c>
      <c r="C249" t="s">
        <v>709</v>
      </c>
    </row>
    <row r="250" spans="1:3" x14ac:dyDescent="0.25">
      <c r="A250" s="9"/>
      <c r="B250" t="s">
        <v>248</v>
      </c>
      <c r="C250" t="s">
        <v>710</v>
      </c>
    </row>
    <row r="251" spans="1:3" x14ac:dyDescent="0.25">
      <c r="A251" s="9"/>
      <c r="B251" t="s">
        <v>249</v>
      </c>
      <c r="C251" t="s">
        <v>711</v>
      </c>
    </row>
    <row r="252" spans="1:3" x14ac:dyDescent="0.25">
      <c r="A252" s="9"/>
      <c r="B252" t="s">
        <v>250</v>
      </c>
      <c r="C252" t="s">
        <v>712</v>
      </c>
    </row>
    <row r="253" spans="1:3" x14ac:dyDescent="0.25">
      <c r="A253" s="9"/>
      <c r="B253" t="s">
        <v>251</v>
      </c>
      <c r="C253" t="s">
        <v>713</v>
      </c>
    </row>
    <row r="254" spans="1:3" x14ac:dyDescent="0.25">
      <c r="A254" s="9"/>
      <c r="B254" t="s">
        <v>252</v>
      </c>
      <c r="C254" t="s">
        <v>714</v>
      </c>
    </row>
    <row r="255" spans="1:3" x14ac:dyDescent="0.25">
      <c r="A255" s="9"/>
      <c r="B255" t="s">
        <v>253</v>
      </c>
      <c r="C255" t="s">
        <v>715</v>
      </c>
    </row>
    <row r="256" spans="1:3" x14ac:dyDescent="0.25">
      <c r="A256" s="9"/>
      <c r="B256" t="s">
        <v>254</v>
      </c>
      <c r="C256" t="s">
        <v>481</v>
      </c>
    </row>
    <row r="257" spans="1:3" x14ac:dyDescent="0.25">
      <c r="A257" s="9"/>
      <c r="B257" t="s">
        <v>255</v>
      </c>
      <c r="C257" t="s">
        <v>482</v>
      </c>
    </row>
    <row r="258" spans="1:3" x14ac:dyDescent="0.25">
      <c r="A258" s="9"/>
      <c r="B258" t="s">
        <v>256</v>
      </c>
      <c r="C258" t="s">
        <v>716</v>
      </c>
    </row>
    <row r="259" spans="1:3" x14ac:dyDescent="0.25">
      <c r="A259" s="9"/>
      <c r="B259" t="s">
        <v>257</v>
      </c>
      <c r="C259" t="s">
        <v>717</v>
      </c>
    </row>
    <row r="260" spans="1:3" x14ac:dyDescent="0.25">
      <c r="A260" s="9"/>
      <c r="B260" t="s">
        <v>258</v>
      </c>
      <c r="C260" t="s">
        <v>718</v>
      </c>
    </row>
    <row r="261" spans="1:3" x14ac:dyDescent="0.25">
      <c r="A261" s="9"/>
      <c r="B261" t="s">
        <v>259</v>
      </c>
      <c r="C261" t="s">
        <v>564</v>
      </c>
    </row>
    <row r="262" spans="1:3" x14ac:dyDescent="0.25">
      <c r="A262" s="9"/>
      <c r="B262" t="s">
        <v>260</v>
      </c>
      <c r="C262" t="s">
        <v>719</v>
      </c>
    </row>
    <row r="263" spans="1:3" x14ac:dyDescent="0.25">
      <c r="A263" s="9"/>
      <c r="B263" t="s">
        <v>261</v>
      </c>
      <c r="C263" t="s">
        <v>720</v>
      </c>
    </row>
    <row r="264" spans="1:3" x14ac:dyDescent="0.25">
      <c r="A264" s="9"/>
      <c r="B264" t="s">
        <v>262</v>
      </c>
      <c r="C264" t="s">
        <v>721</v>
      </c>
    </row>
    <row r="265" spans="1:3" x14ac:dyDescent="0.25">
      <c r="A265" s="9"/>
      <c r="B265" t="s">
        <v>263</v>
      </c>
      <c r="C265" t="s">
        <v>722</v>
      </c>
    </row>
    <row r="266" spans="1:3" x14ac:dyDescent="0.25">
      <c r="A266" s="9"/>
      <c r="B266" t="s">
        <v>264</v>
      </c>
      <c r="C266" t="s">
        <v>723</v>
      </c>
    </row>
    <row r="267" spans="1:3" x14ac:dyDescent="0.25">
      <c r="A267" s="9"/>
      <c r="B267" t="s">
        <v>265</v>
      </c>
      <c r="C267" t="s">
        <v>483</v>
      </c>
    </row>
    <row r="268" spans="1:3" x14ac:dyDescent="0.25">
      <c r="A268" s="9"/>
      <c r="B268" t="s">
        <v>266</v>
      </c>
      <c r="C268" t="s">
        <v>484</v>
      </c>
    </row>
    <row r="269" spans="1:3" x14ac:dyDescent="0.25">
      <c r="A269" s="9"/>
      <c r="B269" t="s">
        <v>267</v>
      </c>
      <c r="C269" t="s">
        <v>724</v>
      </c>
    </row>
    <row r="270" spans="1:3" x14ac:dyDescent="0.25">
      <c r="A270" s="9"/>
      <c r="B270" t="s">
        <v>268</v>
      </c>
      <c r="C270" t="s">
        <v>725</v>
      </c>
    </row>
    <row r="271" spans="1:3" x14ac:dyDescent="0.25">
      <c r="A271" s="9"/>
      <c r="B271" t="s">
        <v>269</v>
      </c>
      <c r="C271" t="s">
        <v>485</v>
      </c>
    </row>
    <row r="272" spans="1:3" x14ac:dyDescent="0.25">
      <c r="A272" s="9"/>
      <c r="B272" t="s">
        <v>270</v>
      </c>
      <c r="C272" t="s">
        <v>486</v>
      </c>
    </row>
    <row r="273" spans="1:3" x14ac:dyDescent="0.25">
      <c r="A273" s="9"/>
      <c r="B273" t="s">
        <v>271</v>
      </c>
      <c r="C273" t="s">
        <v>726</v>
      </c>
    </row>
    <row r="274" spans="1:3" x14ac:dyDescent="0.25">
      <c r="A274" s="9"/>
      <c r="B274" t="s">
        <v>272</v>
      </c>
      <c r="C274" t="s">
        <v>727</v>
      </c>
    </row>
    <row r="275" spans="1:3" x14ac:dyDescent="0.25">
      <c r="A275" s="9"/>
      <c r="B275" t="s">
        <v>273</v>
      </c>
      <c r="C275" t="s">
        <v>728</v>
      </c>
    </row>
    <row r="276" spans="1:3" x14ac:dyDescent="0.25">
      <c r="A276" s="9"/>
      <c r="B276" t="s">
        <v>274</v>
      </c>
      <c r="C276" t="s">
        <v>729</v>
      </c>
    </row>
    <row r="277" spans="1:3" x14ac:dyDescent="0.25">
      <c r="A277" s="9"/>
      <c r="B277" t="s">
        <v>275</v>
      </c>
      <c r="C277" t="s">
        <v>730</v>
      </c>
    </row>
    <row r="278" spans="1:3" x14ac:dyDescent="0.25">
      <c r="A278" s="9"/>
      <c r="B278" t="s">
        <v>276</v>
      </c>
      <c r="C278" t="s">
        <v>731</v>
      </c>
    </row>
    <row r="279" spans="1:3" x14ac:dyDescent="0.25">
      <c r="A279" s="9"/>
      <c r="B279" t="s">
        <v>277</v>
      </c>
      <c r="C279" t="s">
        <v>732</v>
      </c>
    </row>
    <row r="280" spans="1:3" x14ac:dyDescent="0.25">
      <c r="A280" s="9"/>
      <c r="B280" t="s">
        <v>278</v>
      </c>
      <c r="C280" t="s">
        <v>733</v>
      </c>
    </row>
    <row r="281" spans="1:3" x14ac:dyDescent="0.25">
      <c r="A281" s="9"/>
      <c r="B281" t="s">
        <v>279</v>
      </c>
      <c r="C281" t="s">
        <v>487</v>
      </c>
    </row>
    <row r="282" spans="1:3" x14ac:dyDescent="0.25">
      <c r="A282" s="9"/>
      <c r="B282" t="s">
        <v>280</v>
      </c>
      <c r="C282" t="s">
        <v>734</v>
      </c>
    </row>
    <row r="283" spans="1:3" x14ac:dyDescent="0.25">
      <c r="A283" s="9"/>
      <c r="B283" t="s">
        <v>281</v>
      </c>
      <c r="C283" t="s">
        <v>488</v>
      </c>
    </row>
    <row r="284" spans="1:3" x14ac:dyDescent="0.25">
      <c r="A284" s="9"/>
      <c r="B284" t="s">
        <v>282</v>
      </c>
      <c r="C284" t="s">
        <v>489</v>
      </c>
    </row>
    <row r="285" spans="1:3" x14ac:dyDescent="0.25">
      <c r="A285" s="9"/>
      <c r="B285" t="s">
        <v>283</v>
      </c>
      <c r="C285" t="s">
        <v>490</v>
      </c>
    </row>
    <row r="286" spans="1:3" x14ac:dyDescent="0.25">
      <c r="A286" s="9"/>
      <c r="B286" t="s">
        <v>284</v>
      </c>
      <c r="C286" t="s">
        <v>946</v>
      </c>
    </row>
    <row r="287" spans="1:3" x14ac:dyDescent="0.25">
      <c r="A287" s="9"/>
      <c r="B287" t="s">
        <v>285</v>
      </c>
      <c r="C287" t="s">
        <v>735</v>
      </c>
    </row>
    <row r="288" spans="1:3" x14ac:dyDescent="0.25">
      <c r="A288" s="9"/>
      <c r="B288" t="s">
        <v>286</v>
      </c>
      <c r="C288" t="s">
        <v>736</v>
      </c>
    </row>
    <row r="289" spans="1:3" x14ac:dyDescent="0.25">
      <c r="A289" s="9"/>
      <c r="B289" t="s">
        <v>287</v>
      </c>
      <c r="C289" t="s">
        <v>737</v>
      </c>
    </row>
    <row r="290" spans="1:3" x14ac:dyDescent="0.25">
      <c r="A290" s="9"/>
      <c r="B290" t="s">
        <v>288</v>
      </c>
      <c r="C290" t="s">
        <v>738</v>
      </c>
    </row>
    <row r="291" spans="1:3" x14ac:dyDescent="0.25">
      <c r="A291" s="9"/>
      <c r="B291" t="s">
        <v>289</v>
      </c>
      <c r="C291" t="s">
        <v>739</v>
      </c>
    </row>
    <row r="292" spans="1:3" x14ac:dyDescent="0.25">
      <c r="A292" s="9"/>
      <c r="B292" t="s">
        <v>290</v>
      </c>
      <c r="C292" t="s">
        <v>740</v>
      </c>
    </row>
    <row r="293" spans="1:3" x14ac:dyDescent="0.25">
      <c r="A293" s="9"/>
      <c r="B293" t="s">
        <v>291</v>
      </c>
      <c r="C293" t="s">
        <v>741</v>
      </c>
    </row>
    <row r="294" spans="1:3" x14ac:dyDescent="0.25">
      <c r="A294" s="9"/>
      <c r="B294" t="s">
        <v>292</v>
      </c>
      <c r="C294" t="s">
        <v>742</v>
      </c>
    </row>
    <row r="295" spans="1:3" x14ac:dyDescent="0.25">
      <c r="A295" s="9"/>
      <c r="B295" t="s">
        <v>293</v>
      </c>
      <c r="C295" t="s">
        <v>743</v>
      </c>
    </row>
    <row r="296" spans="1:3" x14ac:dyDescent="0.25">
      <c r="A296" s="9"/>
      <c r="B296" t="s">
        <v>294</v>
      </c>
      <c r="C296" t="s">
        <v>744</v>
      </c>
    </row>
    <row r="297" spans="1:3" x14ac:dyDescent="0.25">
      <c r="A297" s="9"/>
      <c r="B297" t="s">
        <v>295</v>
      </c>
      <c r="C297" t="s">
        <v>491</v>
      </c>
    </row>
    <row r="298" spans="1:3" x14ac:dyDescent="0.25">
      <c r="A298" s="9"/>
      <c r="B298" t="s">
        <v>296</v>
      </c>
      <c r="C298" t="s">
        <v>492</v>
      </c>
    </row>
    <row r="299" spans="1:3" x14ac:dyDescent="0.25">
      <c r="A299" s="9"/>
      <c r="B299" t="s">
        <v>297</v>
      </c>
      <c r="C299" t="s">
        <v>579</v>
      </c>
    </row>
    <row r="300" spans="1:3" x14ac:dyDescent="0.25">
      <c r="A300" s="9"/>
      <c r="B300" t="s">
        <v>298</v>
      </c>
      <c r="C300" t="s">
        <v>745</v>
      </c>
    </row>
    <row r="301" spans="1:3" x14ac:dyDescent="0.25">
      <c r="A301" s="9"/>
      <c r="B301" t="s">
        <v>299</v>
      </c>
      <c r="C301" t="s">
        <v>746</v>
      </c>
    </row>
    <row r="302" spans="1:3" x14ac:dyDescent="0.25">
      <c r="A302" s="9"/>
      <c r="B302" t="s">
        <v>300</v>
      </c>
      <c r="C302" t="s">
        <v>747</v>
      </c>
    </row>
    <row r="303" spans="1:3" x14ac:dyDescent="0.25">
      <c r="A303" s="9"/>
      <c r="B303" t="s">
        <v>301</v>
      </c>
      <c r="C303" t="s">
        <v>748</v>
      </c>
    </row>
    <row r="304" spans="1:3" x14ac:dyDescent="0.25">
      <c r="A304" s="9"/>
      <c r="B304" t="s">
        <v>302</v>
      </c>
      <c r="C304" t="s">
        <v>749</v>
      </c>
    </row>
    <row r="305" spans="1:3" x14ac:dyDescent="0.25">
      <c r="A305" s="9"/>
      <c r="B305" t="s">
        <v>303</v>
      </c>
      <c r="C305" t="s">
        <v>750</v>
      </c>
    </row>
    <row r="306" spans="1:3" x14ac:dyDescent="0.25">
      <c r="A306" s="9"/>
      <c r="B306" t="s">
        <v>304</v>
      </c>
      <c r="C306" t="s">
        <v>751</v>
      </c>
    </row>
    <row r="307" spans="1:3" x14ac:dyDescent="0.25">
      <c r="A307" s="9"/>
      <c r="B307" t="s">
        <v>306</v>
      </c>
      <c r="C307" t="s">
        <v>753</v>
      </c>
    </row>
    <row r="308" spans="1:3" x14ac:dyDescent="0.25">
      <c r="A308" s="9"/>
      <c r="B308" t="s">
        <v>307</v>
      </c>
      <c r="C308" t="s">
        <v>754</v>
      </c>
    </row>
    <row r="309" spans="1:3" x14ac:dyDescent="0.25">
      <c r="A309" s="9"/>
      <c r="B309" t="s">
        <v>308</v>
      </c>
      <c r="C309" t="s">
        <v>755</v>
      </c>
    </row>
    <row r="310" spans="1:3" x14ac:dyDescent="0.25">
      <c r="A310" s="9"/>
      <c r="B310" t="s">
        <v>309</v>
      </c>
      <c r="C310" t="s">
        <v>756</v>
      </c>
    </row>
    <row r="311" spans="1:3" x14ac:dyDescent="0.25">
      <c r="A311" s="9"/>
      <c r="B311" t="s">
        <v>310</v>
      </c>
      <c r="C311" t="s">
        <v>757</v>
      </c>
    </row>
    <row r="312" spans="1:3" x14ac:dyDescent="0.25">
      <c r="A312" s="9"/>
      <c r="B312" t="s">
        <v>311</v>
      </c>
      <c r="C312" t="s">
        <v>758</v>
      </c>
    </row>
    <row r="313" spans="1:3" x14ac:dyDescent="0.25">
      <c r="A313" s="9"/>
      <c r="B313" t="s">
        <v>312</v>
      </c>
      <c r="C313" t="s">
        <v>759</v>
      </c>
    </row>
    <row r="314" spans="1:3" x14ac:dyDescent="0.25">
      <c r="A314" s="9"/>
      <c r="B314" t="s">
        <v>313</v>
      </c>
      <c r="C314" t="s">
        <v>760</v>
      </c>
    </row>
    <row r="315" spans="1:3" x14ac:dyDescent="0.25">
      <c r="A315" s="9"/>
      <c r="B315" t="s">
        <v>314</v>
      </c>
      <c r="C315" t="s">
        <v>761</v>
      </c>
    </row>
    <row r="316" spans="1:3" x14ac:dyDescent="0.25">
      <c r="A316" s="9"/>
      <c r="B316" t="s">
        <v>315</v>
      </c>
      <c r="C316" t="s">
        <v>762</v>
      </c>
    </row>
    <row r="317" spans="1:3" x14ac:dyDescent="0.25">
      <c r="A317" s="9"/>
      <c r="B317" t="s">
        <v>316</v>
      </c>
      <c r="C317" t="s">
        <v>763</v>
      </c>
    </row>
    <row r="318" spans="1:3" x14ac:dyDescent="0.25">
      <c r="A318" s="9"/>
      <c r="B318" t="s">
        <v>317</v>
      </c>
      <c r="C318" t="s">
        <v>764</v>
      </c>
    </row>
    <row r="319" spans="1:3" x14ac:dyDescent="0.25">
      <c r="A319" s="9"/>
      <c r="B319" t="s">
        <v>318</v>
      </c>
      <c r="C319" t="s">
        <v>765</v>
      </c>
    </row>
    <row r="320" spans="1:3" x14ac:dyDescent="0.25">
      <c r="A320" s="9"/>
      <c r="B320" t="s">
        <v>319</v>
      </c>
      <c r="C320" t="s">
        <v>766</v>
      </c>
    </row>
    <row r="321" spans="1:3" x14ac:dyDescent="0.25">
      <c r="A321" s="9"/>
      <c r="B321" t="s">
        <v>320</v>
      </c>
      <c r="C321" t="s">
        <v>767</v>
      </c>
    </row>
    <row r="322" spans="1:3" x14ac:dyDescent="0.25">
      <c r="A322" s="9"/>
      <c r="B322" t="s">
        <v>321</v>
      </c>
      <c r="C322" t="s">
        <v>768</v>
      </c>
    </row>
    <row r="323" spans="1:3" x14ac:dyDescent="0.25">
      <c r="A323" s="9"/>
      <c r="B323" t="s">
        <v>322</v>
      </c>
      <c r="C323" t="s">
        <v>769</v>
      </c>
    </row>
    <row r="324" spans="1:3" x14ac:dyDescent="0.25">
      <c r="A324" s="9"/>
      <c r="B324" t="s">
        <v>323</v>
      </c>
      <c r="C324" t="s">
        <v>770</v>
      </c>
    </row>
    <row r="325" spans="1:3" x14ac:dyDescent="0.25">
      <c r="A325" s="9"/>
      <c r="B325" t="s">
        <v>324</v>
      </c>
      <c r="C325" t="s">
        <v>771</v>
      </c>
    </row>
    <row r="326" spans="1:3" x14ac:dyDescent="0.25">
      <c r="A326" s="9"/>
      <c r="B326" t="s">
        <v>325</v>
      </c>
      <c r="C326" t="s">
        <v>772</v>
      </c>
    </row>
    <row r="327" spans="1:3" x14ac:dyDescent="0.25">
      <c r="A327" s="9"/>
      <c r="B327" t="s">
        <v>326</v>
      </c>
      <c r="C327" t="s">
        <v>773</v>
      </c>
    </row>
    <row r="328" spans="1:3" x14ac:dyDescent="0.25">
      <c r="A328" s="9"/>
      <c r="B328" t="s">
        <v>327</v>
      </c>
      <c r="C328" t="s">
        <v>774</v>
      </c>
    </row>
    <row r="329" spans="1:3" x14ac:dyDescent="0.25">
      <c r="A329" s="9"/>
      <c r="B329" t="s">
        <v>328</v>
      </c>
      <c r="C329" t="s">
        <v>775</v>
      </c>
    </row>
    <row r="330" spans="1:3" x14ac:dyDescent="0.25">
      <c r="A330" s="9"/>
      <c r="B330" t="s">
        <v>329</v>
      </c>
      <c r="C330" t="s">
        <v>776</v>
      </c>
    </row>
    <row r="331" spans="1:3" x14ac:dyDescent="0.25">
      <c r="A331" s="9"/>
      <c r="B331" t="s">
        <v>330</v>
      </c>
      <c r="C331" t="s">
        <v>777</v>
      </c>
    </row>
    <row r="332" spans="1:3" x14ac:dyDescent="0.25">
      <c r="A332" s="9"/>
      <c r="B332" t="s">
        <v>331</v>
      </c>
      <c r="C332" t="s">
        <v>778</v>
      </c>
    </row>
    <row r="333" spans="1:3" x14ac:dyDescent="0.25">
      <c r="A333" s="9"/>
      <c r="B333" t="s">
        <v>332</v>
      </c>
      <c r="C333" t="s">
        <v>493</v>
      </c>
    </row>
    <row r="334" spans="1:3" x14ac:dyDescent="0.25">
      <c r="A334" s="9"/>
      <c r="B334" t="s">
        <v>333</v>
      </c>
      <c r="C334" t="s">
        <v>779</v>
      </c>
    </row>
    <row r="335" spans="1:3" x14ac:dyDescent="0.25">
      <c r="A335" s="9"/>
      <c r="B335" t="s">
        <v>334</v>
      </c>
      <c r="C335" t="s">
        <v>780</v>
      </c>
    </row>
    <row r="336" spans="1:3" x14ac:dyDescent="0.25">
      <c r="A336" s="9"/>
      <c r="B336" t="s">
        <v>335</v>
      </c>
      <c r="C336" t="s">
        <v>781</v>
      </c>
    </row>
    <row r="337" spans="1:3" x14ac:dyDescent="0.25">
      <c r="A337" s="9"/>
      <c r="B337" t="s">
        <v>336</v>
      </c>
      <c r="C337" t="s">
        <v>782</v>
      </c>
    </row>
    <row r="338" spans="1:3" x14ac:dyDescent="0.25">
      <c r="A338" s="9"/>
      <c r="B338" t="s">
        <v>337</v>
      </c>
      <c r="C338" t="s">
        <v>783</v>
      </c>
    </row>
    <row r="339" spans="1:3" x14ac:dyDescent="0.25">
      <c r="A339" s="9"/>
      <c r="B339" t="s">
        <v>338</v>
      </c>
      <c r="C339" t="s">
        <v>494</v>
      </c>
    </row>
    <row r="340" spans="1:3" x14ac:dyDescent="0.25">
      <c r="A340" s="9"/>
      <c r="B340" t="s">
        <v>339</v>
      </c>
      <c r="C340" t="s">
        <v>784</v>
      </c>
    </row>
    <row r="341" spans="1:3" x14ac:dyDescent="0.25">
      <c r="A341" s="9"/>
      <c r="B341" t="s">
        <v>340</v>
      </c>
      <c r="C341" t="s">
        <v>951</v>
      </c>
    </row>
    <row r="342" spans="1:3" x14ac:dyDescent="0.25">
      <c r="A342" s="9"/>
      <c r="B342" t="s">
        <v>341</v>
      </c>
      <c r="C342" t="s">
        <v>785</v>
      </c>
    </row>
    <row r="343" spans="1:3" x14ac:dyDescent="0.25">
      <c r="A343" s="9"/>
      <c r="B343" t="s">
        <v>342</v>
      </c>
      <c r="C343" t="s">
        <v>786</v>
      </c>
    </row>
    <row r="344" spans="1:3" x14ac:dyDescent="0.25">
      <c r="A344" s="9"/>
      <c r="B344" t="s">
        <v>343</v>
      </c>
      <c r="C344" t="s">
        <v>787</v>
      </c>
    </row>
    <row r="345" spans="1:3" x14ac:dyDescent="0.25">
      <c r="A345" s="9"/>
      <c r="B345" t="s">
        <v>344</v>
      </c>
      <c r="C345" t="s">
        <v>495</v>
      </c>
    </row>
    <row r="346" spans="1:3" x14ac:dyDescent="0.25">
      <c r="A346" s="9"/>
      <c r="B346" t="s">
        <v>345</v>
      </c>
      <c r="C346" t="s">
        <v>496</v>
      </c>
    </row>
    <row r="347" spans="1:3" x14ac:dyDescent="0.25">
      <c r="A347" s="9"/>
      <c r="B347" t="s">
        <v>346</v>
      </c>
      <c r="C347" t="s">
        <v>788</v>
      </c>
    </row>
    <row r="348" spans="1:3" x14ac:dyDescent="0.25">
      <c r="A348" s="9"/>
      <c r="B348" t="s">
        <v>347</v>
      </c>
      <c r="C348" t="s">
        <v>789</v>
      </c>
    </row>
    <row r="349" spans="1:3" x14ac:dyDescent="0.25">
      <c r="A349" s="9"/>
      <c r="B349" t="s">
        <v>348</v>
      </c>
      <c r="C349" t="s">
        <v>790</v>
      </c>
    </row>
    <row r="350" spans="1:3" x14ac:dyDescent="0.25">
      <c r="A350" s="9"/>
      <c r="B350" t="s">
        <v>349</v>
      </c>
      <c r="C350" t="s">
        <v>791</v>
      </c>
    </row>
    <row r="351" spans="1:3" x14ac:dyDescent="0.25">
      <c r="A351" s="9"/>
      <c r="B351" t="s">
        <v>350</v>
      </c>
      <c r="C351" t="s">
        <v>792</v>
      </c>
    </row>
    <row r="352" spans="1:3" x14ac:dyDescent="0.25">
      <c r="A352" s="9"/>
      <c r="B352" t="s">
        <v>351</v>
      </c>
      <c r="C352" t="s">
        <v>793</v>
      </c>
    </row>
    <row r="353" spans="1:3" x14ac:dyDescent="0.25">
      <c r="A353" s="9"/>
      <c r="B353" t="s">
        <v>352</v>
      </c>
      <c r="C353" t="s">
        <v>794</v>
      </c>
    </row>
    <row r="354" spans="1:3" x14ac:dyDescent="0.25">
      <c r="A354" s="9"/>
      <c r="B354" t="s">
        <v>353</v>
      </c>
      <c r="C354" t="s">
        <v>795</v>
      </c>
    </row>
    <row r="355" spans="1:3" x14ac:dyDescent="0.25">
      <c r="A355" s="9"/>
      <c r="B355" t="s">
        <v>354</v>
      </c>
      <c r="C355" t="s">
        <v>796</v>
      </c>
    </row>
    <row r="356" spans="1:3" x14ac:dyDescent="0.25">
      <c r="A356" s="9"/>
      <c r="B356" t="s">
        <v>355</v>
      </c>
      <c r="C356" t="s">
        <v>797</v>
      </c>
    </row>
    <row r="357" spans="1:3" x14ac:dyDescent="0.25">
      <c r="A357" s="9"/>
      <c r="B357" t="s">
        <v>356</v>
      </c>
      <c r="C357" t="s">
        <v>798</v>
      </c>
    </row>
    <row r="358" spans="1:3" x14ac:dyDescent="0.25">
      <c r="A358" s="9"/>
      <c r="B358" t="s">
        <v>357</v>
      </c>
      <c r="C358" t="s">
        <v>799</v>
      </c>
    </row>
    <row r="359" spans="1:3" x14ac:dyDescent="0.25">
      <c r="A359" s="9"/>
      <c r="B359" t="s">
        <v>358</v>
      </c>
      <c r="C359" t="s">
        <v>800</v>
      </c>
    </row>
    <row r="360" spans="1:3" x14ac:dyDescent="0.25">
      <c r="A360" s="9"/>
      <c r="B360" t="s">
        <v>359</v>
      </c>
      <c r="C360" t="s">
        <v>801</v>
      </c>
    </row>
    <row r="361" spans="1:3" x14ac:dyDescent="0.25">
      <c r="A361" s="9"/>
      <c r="B361" t="s">
        <v>360</v>
      </c>
      <c r="C361" t="s">
        <v>802</v>
      </c>
    </row>
    <row r="362" spans="1:3" x14ac:dyDescent="0.25">
      <c r="A362" s="9"/>
      <c r="B362" t="s">
        <v>361</v>
      </c>
      <c r="C362" t="s">
        <v>803</v>
      </c>
    </row>
    <row r="363" spans="1:3" x14ac:dyDescent="0.25">
      <c r="A363" s="9"/>
      <c r="B363" t="s">
        <v>362</v>
      </c>
      <c r="C363" t="s">
        <v>497</v>
      </c>
    </row>
    <row r="364" spans="1:3" x14ac:dyDescent="0.25">
      <c r="A364" s="9"/>
      <c r="B364" t="s">
        <v>363</v>
      </c>
      <c r="C364" t="s">
        <v>498</v>
      </c>
    </row>
    <row r="365" spans="1:3" x14ac:dyDescent="0.25">
      <c r="A365" s="9"/>
      <c r="B365" t="s">
        <v>364</v>
      </c>
      <c r="C365" t="s">
        <v>804</v>
      </c>
    </row>
    <row r="366" spans="1:3" x14ac:dyDescent="0.25">
      <c r="A366" s="9"/>
      <c r="B366" t="s">
        <v>365</v>
      </c>
      <c r="C366" t="s">
        <v>574</v>
      </c>
    </row>
    <row r="367" spans="1:3" x14ac:dyDescent="0.25">
      <c r="A367" s="9"/>
      <c r="B367" t="s">
        <v>366</v>
      </c>
      <c r="C367" t="s">
        <v>805</v>
      </c>
    </row>
    <row r="368" spans="1:3" x14ac:dyDescent="0.25">
      <c r="A368" s="9"/>
      <c r="B368" t="s">
        <v>367</v>
      </c>
      <c r="C368" t="s">
        <v>499</v>
      </c>
    </row>
    <row r="369" spans="1:3" x14ac:dyDescent="0.25">
      <c r="A369" s="9"/>
      <c r="B369" t="s">
        <v>368</v>
      </c>
      <c r="C369" t="s">
        <v>500</v>
      </c>
    </row>
    <row r="370" spans="1:3" x14ac:dyDescent="0.25">
      <c r="A370" s="9"/>
      <c r="B370" t="s">
        <v>369</v>
      </c>
      <c r="C370" t="s">
        <v>806</v>
      </c>
    </row>
    <row r="371" spans="1:3" x14ac:dyDescent="0.25">
      <c r="A371" s="9"/>
      <c r="B371" t="s">
        <v>370</v>
      </c>
      <c r="C371" t="s">
        <v>807</v>
      </c>
    </row>
    <row r="372" spans="1:3" x14ac:dyDescent="0.25">
      <c r="A372" s="9"/>
      <c r="B372" t="s">
        <v>371</v>
      </c>
      <c r="C372" t="s">
        <v>808</v>
      </c>
    </row>
    <row r="373" spans="1:3" x14ac:dyDescent="0.25">
      <c r="A373" s="9"/>
      <c r="B373" t="s">
        <v>372</v>
      </c>
      <c r="C373" t="s">
        <v>809</v>
      </c>
    </row>
    <row r="374" spans="1:3" x14ac:dyDescent="0.25">
      <c r="A374" s="9"/>
      <c r="B374" t="s">
        <v>373</v>
      </c>
      <c r="C374" t="s">
        <v>501</v>
      </c>
    </row>
    <row r="375" spans="1:3" x14ac:dyDescent="0.25">
      <c r="A375" s="9"/>
      <c r="B375" t="s">
        <v>374</v>
      </c>
      <c r="C375" t="s">
        <v>502</v>
      </c>
    </row>
    <row r="376" spans="1:3" x14ac:dyDescent="0.25">
      <c r="A376" s="9"/>
      <c r="B376" t="s">
        <v>375</v>
      </c>
      <c r="C376" t="s">
        <v>810</v>
      </c>
    </row>
    <row r="377" spans="1:3" x14ac:dyDescent="0.25">
      <c r="A377" s="9"/>
      <c r="B377" t="s">
        <v>376</v>
      </c>
      <c r="C377" t="s">
        <v>811</v>
      </c>
    </row>
    <row r="378" spans="1:3" x14ac:dyDescent="0.25">
      <c r="A378" s="9"/>
      <c r="B378" t="s">
        <v>377</v>
      </c>
      <c r="C378" t="s">
        <v>812</v>
      </c>
    </row>
    <row r="379" spans="1:3" x14ac:dyDescent="0.25">
      <c r="A379" s="9"/>
      <c r="B379" t="s">
        <v>378</v>
      </c>
      <c r="C379" t="s">
        <v>813</v>
      </c>
    </row>
    <row r="380" spans="1:3" x14ac:dyDescent="0.25">
      <c r="A380" s="9"/>
      <c r="B380" t="s">
        <v>379</v>
      </c>
      <c r="C380" t="s">
        <v>814</v>
      </c>
    </row>
    <row r="381" spans="1:3" x14ac:dyDescent="0.25">
      <c r="A381" s="9"/>
      <c r="B381" t="s">
        <v>380</v>
      </c>
      <c r="C381" t="s">
        <v>815</v>
      </c>
    </row>
    <row r="382" spans="1:3" x14ac:dyDescent="0.25">
      <c r="A382" s="9"/>
      <c r="B382" t="s">
        <v>381</v>
      </c>
      <c r="C382" t="s">
        <v>816</v>
      </c>
    </row>
    <row r="383" spans="1:3" x14ac:dyDescent="0.25">
      <c r="A383" s="9"/>
      <c r="B383" t="s">
        <v>382</v>
      </c>
      <c r="C383" t="s">
        <v>561</v>
      </c>
    </row>
    <row r="384" spans="1:3" x14ac:dyDescent="0.25">
      <c r="A384" s="9"/>
      <c r="B384" t="s">
        <v>383</v>
      </c>
      <c r="C384" t="s">
        <v>817</v>
      </c>
    </row>
    <row r="385" spans="1:3" x14ac:dyDescent="0.25">
      <c r="A385" s="9"/>
      <c r="B385" t="s">
        <v>384</v>
      </c>
      <c r="C385" t="s">
        <v>818</v>
      </c>
    </row>
    <row r="386" spans="1:3" x14ac:dyDescent="0.25">
      <c r="A386" s="9"/>
      <c r="B386" t="s">
        <v>385</v>
      </c>
      <c r="C386" t="s">
        <v>819</v>
      </c>
    </row>
    <row r="387" spans="1:3" x14ac:dyDescent="0.25">
      <c r="A387" s="9"/>
      <c r="B387" t="s">
        <v>386</v>
      </c>
      <c r="C387" t="s">
        <v>820</v>
      </c>
    </row>
    <row r="388" spans="1:3" x14ac:dyDescent="0.25">
      <c r="A388" s="9"/>
      <c r="B388" t="s">
        <v>387</v>
      </c>
      <c r="C388" t="s">
        <v>821</v>
      </c>
    </row>
    <row r="389" spans="1:3" x14ac:dyDescent="0.25">
      <c r="A389" s="9"/>
      <c r="B389" t="s">
        <v>388</v>
      </c>
      <c r="C389" t="s">
        <v>822</v>
      </c>
    </row>
    <row r="390" spans="1:3" x14ac:dyDescent="0.25">
      <c r="A390" s="9"/>
      <c r="B390" t="s">
        <v>389</v>
      </c>
      <c r="C390" t="s">
        <v>823</v>
      </c>
    </row>
    <row r="391" spans="1:3" x14ac:dyDescent="0.25">
      <c r="A391" s="9"/>
      <c r="B391" t="s">
        <v>390</v>
      </c>
      <c r="C391" t="s">
        <v>503</v>
      </c>
    </row>
    <row r="392" spans="1:3" x14ac:dyDescent="0.25">
      <c r="A392" s="9"/>
      <c r="B392" t="s">
        <v>391</v>
      </c>
      <c r="C392" t="s">
        <v>540</v>
      </c>
    </row>
    <row r="393" spans="1:3" x14ac:dyDescent="0.25">
      <c r="A393" s="9"/>
      <c r="B393" t="s">
        <v>392</v>
      </c>
      <c r="C393" t="s">
        <v>824</v>
      </c>
    </row>
    <row r="394" spans="1:3" x14ac:dyDescent="0.25">
      <c r="A394" s="9"/>
      <c r="B394" t="s">
        <v>393</v>
      </c>
      <c r="C394" t="s">
        <v>825</v>
      </c>
    </row>
    <row r="395" spans="1:3" x14ac:dyDescent="0.25">
      <c r="A395" s="9"/>
      <c r="B395" t="s">
        <v>394</v>
      </c>
      <c r="C395" t="s">
        <v>826</v>
      </c>
    </row>
    <row r="396" spans="1:3" x14ac:dyDescent="0.25">
      <c r="A396" s="9"/>
      <c r="B396" t="s">
        <v>395</v>
      </c>
      <c r="C396" t="s">
        <v>827</v>
      </c>
    </row>
    <row r="397" spans="1:3" x14ac:dyDescent="0.25">
      <c r="A397" s="9"/>
      <c r="B397" t="s">
        <v>396</v>
      </c>
      <c r="C397" t="s">
        <v>828</v>
      </c>
    </row>
    <row r="398" spans="1:3" x14ac:dyDescent="0.25">
      <c r="A398" s="9"/>
      <c r="B398" t="s">
        <v>398</v>
      </c>
      <c r="C398" t="s">
        <v>829</v>
      </c>
    </row>
    <row r="399" spans="1:3" x14ac:dyDescent="0.25">
      <c r="A399" s="9"/>
      <c r="B399" t="s">
        <v>949</v>
      </c>
      <c r="C399" t="s">
        <v>952</v>
      </c>
    </row>
    <row r="400" spans="1:3" x14ac:dyDescent="0.25">
      <c r="A400" s="9"/>
      <c r="B400" t="s">
        <v>950</v>
      </c>
      <c r="C400" t="s">
        <v>953</v>
      </c>
    </row>
    <row r="401" spans="1:2" x14ac:dyDescent="0.25">
      <c r="A401" s="9"/>
      <c r="B401" t="s">
        <v>399</v>
      </c>
    </row>
    <row r="402" spans="1:2" x14ac:dyDescent="0.25">
      <c r="A402" s="9"/>
    </row>
    <row r="403" spans="1:2" x14ac:dyDescent="0.25">
      <c r="A403" s="9"/>
    </row>
    <row r="404" spans="1:2" x14ac:dyDescent="0.25">
      <c r="A404" s="9"/>
    </row>
    <row r="405" spans="1:2" x14ac:dyDescent="0.25">
      <c r="A405" s="9"/>
    </row>
    <row r="406" spans="1:2" x14ac:dyDescent="0.25">
      <c r="A406" s="9"/>
    </row>
    <row r="407" spans="1:2" x14ac:dyDescent="0.25">
      <c r="A407" s="9"/>
    </row>
    <row r="408" spans="1:2" x14ac:dyDescent="0.25">
      <c r="A408" s="9"/>
    </row>
    <row r="409" spans="1:2" x14ac:dyDescent="0.25">
      <c r="A409" s="9"/>
    </row>
    <row r="410" spans="1:2" x14ac:dyDescent="0.25">
      <c r="A410" s="9"/>
    </row>
    <row r="411" spans="1:2" x14ac:dyDescent="0.25">
      <c r="A411" s="9"/>
    </row>
    <row r="412" spans="1:2" x14ac:dyDescent="0.25">
      <c r="A412" s="9"/>
    </row>
    <row r="413" spans="1:2" x14ac:dyDescent="0.25">
      <c r="A413" s="9"/>
    </row>
    <row r="414" spans="1:2" x14ac:dyDescent="0.25">
      <c r="A414" s="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A1:R402"/>
  <sheetViews>
    <sheetView topLeftCell="K1" zoomScale="80" zoomScaleNormal="80" workbookViewId="0">
      <selection activeCell="K14" sqref="K14"/>
    </sheetView>
  </sheetViews>
  <sheetFormatPr defaultColWidth="42.85546875" defaultRowHeight="15" x14ac:dyDescent="0.25"/>
  <cols>
    <col min="1" max="1" width="10.28515625" customWidth="1"/>
    <col min="2" max="4" width="13.7109375" customWidth="1"/>
    <col min="5" max="5" width="29.7109375" customWidth="1"/>
    <col min="6" max="6" width="9.140625" customWidth="1"/>
    <col min="7" max="7" width="30.28515625" customWidth="1"/>
    <col min="8" max="9" width="15.7109375" customWidth="1"/>
  </cols>
  <sheetData>
    <row r="1" spans="1:18" x14ac:dyDescent="0.25">
      <c r="A1" s="90" t="s">
        <v>881</v>
      </c>
      <c r="B1" s="90" t="s">
        <v>882</v>
      </c>
      <c r="C1" s="90" t="s">
        <v>883</v>
      </c>
      <c r="D1" s="90" t="s">
        <v>884</v>
      </c>
      <c r="E1" s="90" t="s">
        <v>885</v>
      </c>
      <c r="F1" s="90" t="s">
        <v>421</v>
      </c>
      <c r="G1" s="90" t="s">
        <v>886</v>
      </c>
      <c r="H1" s="90" t="s">
        <v>887</v>
      </c>
      <c r="I1" s="90"/>
      <c r="K1" s="87" t="s">
        <v>881</v>
      </c>
      <c r="L1" s="87" t="s">
        <v>882</v>
      </c>
      <c r="M1" s="87" t="s">
        <v>883</v>
      </c>
      <c r="N1" s="87" t="s">
        <v>884</v>
      </c>
      <c r="O1" s="87" t="s">
        <v>885</v>
      </c>
      <c r="P1" s="87" t="s">
        <v>421</v>
      </c>
      <c r="Q1" s="87" t="s">
        <v>886</v>
      </c>
      <c r="R1" s="87" t="s">
        <v>887</v>
      </c>
    </row>
    <row r="2" spans="1:18" x14ac:dyDescent="0.25">
      <c r="A2" s="91">
        <v>2024</v>
      </c>
      <c r="B2" s="91" t="s">
        <v>506</v>
      </c>
      <c r="C2" s="91" t="s">
        <v>507</v>
      </c>
      <c r="D2" s="92" t="s">
        <v>283</v>
      </c>
      <c r="E2" s="92" t="s">
        <v>490</v>
      </c>
      <c r="F2" s="92" t="s">
        <v>283</v>
      </c>
      <c r="G2" s="92" t="s">
        <v>490</v>
      </c>
      <c r="H2" s="92">
        <v>65292</v>
      </c>
      <c r="I2" s="91"/>
      <c r="K2" s="88">
        <v>2023</v>
      </c>
      <c r="L2" s="88" t="s">
        <v>506</v>
      </c>
      <c r="M2" s="88" t="s">
        <v>507</v>
      </c>
      <c r="N2" s="88" t="s">
        <v>283</v>
      </c>
      <c r="O2" s="88" t="s">
        <v>490</v>
      </c>
      <c r="P2" s="88" t="s">
        <v>283</v>
      </c>
      <c r="Q2" s="88" t="s">
        <v>490</v>
      </c>
      <c r="R2" s="89">
        <v>65998</v>
      </c>
    </row>
    <row r="3" spans="1:18" x14ac:dyDescent="0.25">
      <c r="A3" s="91">
        <v>2024</v>
      </c>
      <c r="B3" s="91" t="s">
        <v>506</v>
      </c>
      <c r="C3" s="91" t="s">
        <v>507</v>
      </c>
      <c r="D3" s="92" t="s">
        <v>913</v>
      </c>
      <c r="E3" s="92" t="s">
        <v>888</v>
      </c>
      <c r="F3" s="92" t="s">
        <v>23</v>
      </c>
      <c r="G3" s="92" t="s">
        <v>533</v>
      </c>
      <c r="H3" s="92">
        <v>3626</v>
      </c>
      <c r="I3" s="91"/>
      <c r="K3" s="88">
        <v>2023</v>
      </c>
      <c r="L3" s="88" t="s">
        <v>506</v>
      </c>
      <c r="M3" s="88" t="s">
        <v>507</v>
      </c>
      <c r="N3" s="88" t="s">
        <v>913</v>
      </c>
      <c r="O3" s="88" t="s">
        <v>888</v>
      </c>
      <c r="P3" s="88" t="s">
        <v>23</v>
      </c>
      <c r="Q3" s="88" t="s">
        <v>533</v>
      </c>
      <c r="R3" s="89">
        <v>2743</v>
      </c>
    </row>
    <row r="4" spans="1:18" x14ac:dyDescent="0.25">
      <c r="A4" s="91">
        <v>2024</v>
      </c>
      <c r="B4" s="91" t="s">
        <v>506</v>
      </c>
      <c r="C4" s="91" t="s">
        <v>507</v>
      </c>
      <c r="D4" s="92" t="s">
        <v>913</v>
      </c>
      <c r="E4" s="92" t="s">
        <v>888</v>
      </c>
      <c r="F4" s="92" t="s">
        <v>50</v>
      </c>
      <c r="G4" s="92" t="s">
        <v>935</v>
      </c>
      <c r="H4" s="92">
        <v>53222</v>
      </c>
      <c r="I4" s="91"/>
      <c r="K4" s="88">
        <v>2023</v>
      </c>
      <c r="L4" s="88" t="s">
        <v>506</v>
      </c>
      <c r="M4" s="88" t="s">
        <v>507</v>
      </c>
      <c r="N4" s="88" t="s">
        <v>913</v>
      </c>
      <c r="O4" s="88" t="s">
        <v>888</v>
      </c>
      <c r="P4" s="88" t="s">
        <v>50</v>
      </c>
      <c r="Q4" s="88" t="s">
        <v>935</v>
      </c>
      <c r="R4" s="89">
        <v>47950</v>
      </c>
    </row>
    <row r="5" spans="1:18" x14ac:dyDescent="0.25">
      <c r="A5" s="91">
        <v>2024</v>
      </c>
      <c r="B5" s="91" t="s">
        <v>506</v>
      </c>
      <c r="C5" s="91" t="s">
        <v>507</v>
      </c>
      <c r="D5" s="92" t="s">
        <v>913</v>
      </c>
      <c r="E5" s="92" t="s">
        <v>888</v>
      </c>
      <c r="F5" s="92" t="s">
        <v>147</v>
      </c>
      <c r="G5" s="92" t="s">
        <v>552</v>
      </c>
      <c r="H5" s="92">
        <v>68074</v>
      </c>
      <c r="I5" s="91"/>
      <c r="K5" s="88">
        <v>2023</v>
      </c>
      <c r="L5" s="88" t="s">
        <v>506</v>
      </c>
      <c r="M5" s="88" t="s">
        <v>507</v>
      </c>
      <c r="N5" s="88" t="s">
        <v>913</v>
      </c>
      <c r="O5" s="88" t="s">
        <v>888</v>
      </c>
      <c r="P5" s="88" t="s">
        <v>147</v>
      </c>
      <c r="Q5" s="88" t="s">
        <v>552</v>
      </c>
      <c r="R5" s="89">
        <v>62235</v>
      </c>
    </row>
    <row r="6" spans="1:18" x14ac:dyDescent="0.25">
      <c r="A6" s="91">
        <v>2024</v>
      </c>
      <c r="B6" s="91" t="s">
        <v>506</v>
      </c>
      <c r="C6" s="91" t="s">
        <v>507</v>
      </c>
      <c r="D6" s="92" t="s">
        <v>913</v>
      </c>
      <c r="E6" s="92" t="s">
        <v>888</v>
      </c>
      <c r="F6" s="92" t="s">
        <v>148</v>
      </c>
      <c r="G6" s="92" t="s">
        <v>634</v>
      </c>
      <c r="H6" s="92">
        <v>22943</v>
      </c>
      <c r="I6" s="91"/>
      <c r="K6" s="88">
        <v>2023</v>
      </c>
      <c r="L6" s="88" t="s">
        <v>506</v>
      </c>
      <c r="M6" s="88" t="s">
        <v>507</v>
      </c>
      <c r="N6" s="88" t="s">
        <v>913</v>
      </c>
      <c r="O6" s="88" t="s">
        <v>888</v>
      </c>
      <c r="P6" s="88" t="s">
        <v>148</v>
      </c>
      <c r="Q6" s="88" t="s">
        <v>634</v>
      </c>
      <c r="R6" s="89">
        <v>22602</v>
      </c>
    </row>
    <row r="7" spans="1:18" x14ac:dyDescent="0.25">
      <c r="A7" s="91">
        <v>2024</v>
      </c>
      <c r="B7" s="91" t="s">
        <v>506</v>
      </c>
      <c r="C7" s="91" t="s">
        <v>507</v>
      </c>
      <c r="D7" s="92" t="s">
        <v>913</v>
      </c>
      <c r="E7" s="92" t="s">
        <v>888</v>
      </c>
      <c r="F7" s="92" t="s">
        <v>395</v>
      </c>
      <c r="G7" s="92" t="s">
        <v>827</v>
      </c>
      <c r="H7" s="92">
        <v>55962</v>
      </c>
      <c r="I7" s="91"/>
      <c r="K7" s="88">
        <v>2023</v>
      </c>
      <c r="L7" s="88" t="s">
        <v>506</v>
      </c>
      <c r="M7" s="88" t="s">
        <v>507</v>
      </c>
      <c r="N7" s="88" t="s">
        <v>913</v>
      </c>
      <c r="O7" s="88" t="s">
        <v>888</v>
      </c>
      <c r="P7" s="88" t="s">
        <v>395</v>
      </c>
      <c r="Q7" s="88" t="s">
        <v>827</v>
      </c>
      <c r="R7" s="89">
        <v>44446</v>
      </c>
    </row>
    <row r="8" spans="1:18" x14ac:dyDescent="0.25">
      <c r="A8" s="91">
        <v>2024</v>
      </c>
      <c r="B8" s="91" t="s">
        <v>506</v>
      </c>
      <c r="C8" s="91" t="s">
        <v>507</v>
      </c>
      <c r="D8" s="92" t="s">
        <v>913</v>
      </c>
      <c r="E8" s="92" t="s">
        <v>888</v>
      </c>
      <c r="F8" s="92" t="s">
        <v>396</v>
      </c>
      <c r="G8" s="92" t="s">
        <v>828</v>
      </c>
      <c r="H8" s="92">
        <v>26374</v>
      </c>
      <c r="I8" s="91"/>
      <c r="K8" s="88">
        <v>2023</v>
      </c>
      <c r="L8" s="88" t="s">
        <v>506</v>
      </c>
      <c r="M8" s="88" t="s">
        <v>507</v>
      </c>
      <c r="N8" s="88" t="s">
        <v>913</v>
      </c>
      <c r="O8" s="88" t="s">
        <v>888</v>
      </c>
      <c r="P8" s="88" t="s">
        <v>396</v>
      </c>
      <c r="Q8" s="88" t="s">
        <v>828</v>
      </c>
      <c r="R8" s="89">
        <v>20939</v>
      </c>
    </row>
    <row r="9" spans="1:18" x14ac:dyDescent="0.25">
      <c r="A9" s="91">
        <v>2024</v>
      </c>
      <c r="B9" s="91" t="s">
        <v>506</v>
      </c>
      <c r="C9" s="91" t="s">
        <v>507</v>
      </c>
      <c r="D9" s="92" t="s">
        <v>913</v>
      </c>
      <c r="E9" s="92" t="s">
        <v>888</v>
      </c>
      <c r="F9" s="92" t="s">
        <v>15</v>
      </c>
      <c r="G9" s="92" t="s">
        <v>525</v>
      </c>
      <c r="H9" s="92">
        <v>60229</v>
      </c>
      <c r="I9" s="91"/>
      <c r="K9" s="88">
        <v>2023</v>
      </c>
      <c r="L9" s="88" t="s">
        <v>506</v>
      </c>
      <c r="M9" s="88" t="s">
        <v>507</v>
      </c>
      <c r="N9" s="88" t="s">
        <v>913</v>
      </c>
      <c r="O9" s="88" t="s">
        <v>888</v>
      </c>
      <c r="P9" s="88" t="s">
        <v>15</v>
      </c>
      <c r="Q9" s="88" t="s">
        <v>525</v>
      </c>
      <c r="R9" s="89">
        <v>57043</v>
      </c>
    </row>
    <row r="10" spans="1:18" x14ac:dyDescent="0.25">
      <c r="A10" s="91">
        <v>2024</v>
      </c>
      <c r="B10" s="91" t="s">
        <v>506</v>
      </c>
      <c r="C10" s="91" t="s">
        <v>507</v>
      </c>
      <c r="D10" s="92" t="s">
        <v>913</v>
      </c>
      <c r="E10" s="92" t="s">
        <v>888</v>
      </c>
      <c r="F10" s="92" t="s">
        <v>16</v>
      </c>
      <c r="G10" s="92" t="s">
        <v>526</v>
      </c>
      <c r="H10" s="92">
        <v>33589</v>
      </c>
      <c r="I10" s="91"/>
      <c r="K10" s="88">
        <v>2023</v>
      </c>
      <c r="L10" s="88" t="s">
        <v>506</v>
      </c>
      <c r="M10" s="88" t="s">
        <v>507</v>
      </c>
      <c r="N10" s="88" t="s">
        <v>913</v>
      </c>
      <c r="O10" s="88" t="s">
        <v>888</v>
      </c>
      <c r="P10" s="88" t="s">
        <v>16</v>
      </c>
      <c r="Q10" s="88" t="s">
        <v>526</v>
      </c>
      <c r="R10" s="89">
        <v>32376</v>
      </c>
    </row>
    <row r="11" spans="1:18" x14ac:dyDescent="0.25">
      <c r="A11" s="91">
        <v>2024</v>
      </c>
      <c r="B11" s="91" t="s">
        <v>506</v>
      </c>
      <c r="C11" s="91" t="s">
        <v>507</v>
      </c>
      <c r="D11" s="92" t="s">
        <v>913</v>
      </c>
      <c r="E11" s="92" t="s">
        <v>888</v>
      </c>
      <c r="F11" s="92" t="s">
        <v>19</v>
      </c>
      <c r="G11" s="92" t="s">
        <v>529</v>
      </c>
      <c r="H11" s="92">
        <v>1157</v>
      </c>
      <c r="I11" s="91"/>
      <c r="K11" s="88">
        <v>2023</v>
      </c>
      <c r="L11" s="88" t="s">
        <v>506</v>
      </c>
      <c r="M11" s="88" t="s">
        <v>507</v>
      </c>
      <c r="N11" s="88" t="s">
        <v>913</v>
      </c>
      <c r="O11" s="88" t="s">
        <v>888</v>
      </c>
      <c r="P11" s="88" t="s">
        <v>19</v>
      </c>
      <c r="Q11" s="88" t="s">
        <v>529</v>
      </c>
      <c r="R11" s="89">
        <v>1202</v>
      </c>
    </row>
    <row r="12" spans="1:18" x14ac:dyDescent="0.25">
      <c r="A12" s="91">
        <v>2024</v>
      </c>
      <c r="B12" s="91" t="s">
        <v>506</v>
      </c>
      <c r="C12" s="91" t="s">
        <v>507</v>
      </c>
      <c r="D12" s="92" t="s">
        <v>913</v>
      </c>
      <c r="E12" s="92" t="s">
        <v>888</v>
      </c>
      <c r="F12" s="92" t="s">
        <v>151</v>
      </c>
      <c r="G12" s="92" t="s">
        <v>570</v>
      </c>
      <c r="H12" s="92">
        <v>5099</v>
      </c>
      <c r="I12" s="91"/>
      <c r="K12" s="88">
        <v>2023</v>
      </c>
      <c r="L12" s="88" t="s">
        <v>506</v>
      </c>
      <c r="M12" s="88" t="s">
        <v>507</v>
      </c>
      <c r="N12" s="88" t="s">
        <v>913</v>
      </c>
      <c r="O12" s="88" t="s">
        <v>888</v>
      </c>
      <c r="P12" s="88" t="s">
        <v>151</v>
      </c>
      <c r="Q12" s="88" t="s">
        <v>570</v>
      </c>
      <c r="R12" s="89">
        <v>5698</v>
      </c>
    </row>
    <row r="13" spans="1:18" x14ac:dyDescent="0.25">
      <c r="A13" s="91">
        <v>2024</v>
      </c>
      <c r="B13" s="91" t="s">
        <v>506</v>
      </c>
      <c r="C13" s="91" t="s">
        <v>507</v>
      </c>
      <c r="D13" s="92" t="s">
        <v>913</v>
      </c>
      <c r="E13" s="92" t="s">
        <v>888</v>
      </c>
      <c r="F13" s="92" t="s">
        <v>146</v>
      </c>
      <c r="G13" s="92" t="s">
        <v>633</v>
      </c>
      <c r="H13" s="92">
        <v>3666</v>
      </c>
      <c r="I13" s="91"/>
      <c r="K13" s="88">
        <v>2023</v>
      </c>
      <c r="L13" s="88" t="s">
        <v>506</v>
      </c>
      <c r="M13" s="88" t="s">
        <v>507</v>
      </c>
      <c r="N13" s="88" t="s">
        <v>913</v>
      </c>
      <c r="O13" s="88" t="s">
        <v>888</v>
      </c>
      <c r="P13" s="88" t="s">
        <v>146</v>
      </c>
      <c r="Q13" s="88" t="s">
        <v>633</v>
      </c>
      <c r="R13" s="89">
        <v>2983</v>
      </c>
    </row>
    <row r="14" spans="1:18" x14ac:dyDescent="0.25">
      <c r="A14" s="91">
        <v>2024</v>
      </c>
      <c r="B14" s="91" t="s">
        <v>506</v>
      </c>
      <c r="C14" s="91" t="s">
        <v>507</v>
      </c>
      <c r="D14" s="92" t="s">
        <v>913</v>
      </c>
      <c r="E14" s="92" t="s">
        <v>888</v>
      </c>
      <c r="F14" s="92" t="s">
        <v>223</v>
      </c>
      <c r="G14" s="92" t="s">
        <v>687</v>
      </c>
      <c r="H14" s="92">
        <v>24499</v>
      </c>
      <c r="I14" s="91"/>
      <c r="K14" s="88">
        <v>2023</v>
      </c>
      <c r="L14" s="88" t="s">
        <v>506</v>
      </c>
      <c r="M14" s="88" t="s">
        <v>507</v>
      </c>
      <c r="N14" s="88" t="s">
        <v>913</v>
      </c>
      <c r="O14" s="88" t="s">
        <v>888</v>
      </c>
      <c r="P14" s="88" t="s">
        <v>223</v>
      </c>
      <c r="Q14" s="88" t="s">
        <v>687</v>
      </c>
      <c r="R14" s="89">
        <v>23172</v>
      </c>
    </row>
    <row r="15" spans="1:18" x14ac:dyDescent="0.25">
      <c r="A15" s="91">
        <v>2024</v>
      </c>
      <c r="B15" s="91" t="s">
        <v>506</v>
      </c>
      <c r="C15" s="91" t="s">
        <v>507</v>
      </c>
      <c r="D15" s="92" t="s">
        <v>913</v>
      </c>
      <c r="E15" s="92" t="s">
        <v>888</v>
      </c>
      <c r="F15" s="92" t="s">
        <v>379</v>
      </c>
      <c r="G15" s="92" t="s">
        <v>814</v>
      </c>
      <c r="H15" s="92">
        <v>3145</v>
      </c>
      <c r="I15" s="91"/>
      <c r="K15" s="88">
        <v>2023</v>
      </c>
      <c r="L15" s="88" t="s">
        <v>506</v>
      </c>
      <c r="M15" s="88" t="s">
        <v>507</v>
      </c>
      <c r="N15" s="88" t="s">
        <v>913</v>
      </c>
      <c r="O15" s="88" t="s">
        <v>888</v>
      </c>
      <c r="P15" s="88" t="s">
        <v>379</v>
      </c>
      <c r="Q15" s="88" t="s">
        <v>814</v>
      </c>
      <c r="R15" s="89">
        <v>3208</v>
      </c>
    </row>
    <row r="16" spans="1:18" x14ac:dyDescent="0.25">
      <c r="A16" s="91">
        <v>2024</v>
      </c>
      <c r="B16" s="91" t="s">
        <v>506</v>
      </c>
      <c r="C16" s="91" t="s">
        <v>507</v>
      </c>
      <c r="D16" s="92" t="s">
        <v>913</v>
      </c>
      <c r="E16" s="92" t="s">
        <v>888</v>
      </c>
      <c r="F16" s="92" t="s">
        <v>17</v>
      </c>
      <c r="G16" s="92" t="s">
        <v>527</v>
      </c>
      <c r="H16" s="92">
        <v>118371</v>
      </c>
      <c r="I16" s="91"/>
      <c r="K16" s="88">
        <v>2023</v>
      </c>
      <c r="L16" s="88" t="s">
        <v>506</v>
      </c>
      <c r="M16" s="88" t="s">
        <v>507</v>
      </c>
      <c r="N16" s="88" t="s">
        <v>913</v>
      </c>
      <c r="O16" s="88" t="s">
        <v>888</v>
      </c>
      <c r="P16" s="88" t="s">
        <v>17</v>
      </c>
      <c r="Q16" s="88" t="s">
        <v>527</v>
      </c>
      <c r="R16" s="89">
        <v>109622</v>
      </c>
    </row>
    <row r="17" spans="1:18" x14ac:dyDescent="0.25">
      <c r="A17" s="91">
        <v>2024</v>
      </c>
      <c r="B17" s="91" t="s">
        <v>506</v>
      </c>
      <c r="C17" s="91" t="s">
        <v>507</v>
      </c>
      <c r="D17" s="92" t="s">
        <v>913</v>
      </c>
      <c r="E17" s="92" t="s">
        <v>888</v>
      </c>
      <c r="F17" s="92" t="s">
        <v>18</v>
      </c>
      <c r="G17" s="92" t="s">
        <v>528</v>
      </c>
      <c r="H17" s="92">
        <v>50320</v>
      </c>
      <c r="I17" s="91"/>
      <c r="K17" s="88">
        <v>2023</v>
      </c>
      <c r="L17" s="88" t="s">
        <v>506</v>
      </c>
      <c r="M17" s="88" t="s">
        <v>507</v>
      </c>
      <c r="N17" s="88" t="s">
        <v>913</v>
      </c>
      <c r="O17" s="88" t="s">
        <v>888</v>
      </c>
      <c r="P17" s="88" t="s">
        <v>18</v>
      </c>
      <c r="Q17" s="88" t="s">
        <v>528</v>
      </c>
      <c r="R17" s="89">
        <v>49228</v>
      </c>
    </row>
    <row r="18" spans="1:18" x14ac:dyDescent="0.25">
      <c r="A18" s="91">
        <v>2024</v>
      </c>
      <c r="B18" s="91" t="s">
        <v>506</v>
      </c>
      <c r="C18" s="91" t="s">
        <v>507</v>
      </c>
      <c r="D18" s="92" t="s">
        <v>913</v>
      </c>
      <c r="E18" s="92" t="s">
        <v>888</v>
      </c>
      <c r="F18" s="92" t="s">
        <v>375</v>
      </c>
      <c r="G18" s="92" t="s">
        <v>810</v>
      </c>
      <c r="H18" s="92">
        <v>88396</v>
      </c>
      <c r="I18" s="91"/>
      <c r="K18" s="88">
        <v>2023</v>
      </c>
      <c r="L18" s="88" t="s">
        <v>506</v>
      </c>
      <c r="M18" s="88" t="s">
        <v>507</v>
      </c>
      <c r="N18" s="88" t="s">
        <v>913</v>
      </c>
      <c r="O18" s="88" t="s">
        <v>888</v>
      </c>
      <c r="P18" s="88" t="s">
        <v>375</v>
      </c>
      <c r="Q18" s="88" t="s">
        <v>810</v>
      </c>
      <c r="R18" s="89">
        <v>85709</v>
      </c>
    </row>
    <row r="19" spans="1:18" x14ac:dyDescent="0.25">
      <c r="A19" s="91">
        <v>2024</v>
      </c>
      <c r="B19" s="91" t="s">
        <v>506</v>
      </c>
      <c r="C19" s="91" t="s">
        <v>507</v>
      </c>
      <c r="D19" s="92" t="s">
        <v>913</v>
      </c>
      <c r="E19" s="92" t="s">
        <v>888</v>
      </c>
      <c r="F19" s="92" t="s">
        <v>335</v>
      </c>
      <c r="G19" s="92" t="s">
        <v>781</v>
      </c>
      <c r="H19" s="92">
        <v>14946</v>
      </c>
      <c r="I19" s="91"/>
      <c r="K19" s="88">
        <v>2023</v>
      </c>
      <c r="L19" s="88" t="s">
        <v>506</v>
      </c>
      <c r="M19" s="88" t="s">
        <v>507</v>
      </c>
      <c r="N19" s="88" t="s">
        <v>913</v>
      </c>
      <c r="O19" s="88" t="s">
        <v>888</v>
      </c>
      <c r="P19" s="88" t="s">
        <v>335</v>
      </c>
      <c r="Q19" s="88" t="s">
        <v>781</v>
      </c>
      <c r="R19" s="89">
        <v>15798</v>
      </c>
    </row>
    <row r="20" spans="1:18" x14ac:dyDescent="0.25">
      <c r="A20" s="91">
        <v>2024</v>
      </c>
      <c r="B20" s="91" t="s">
        <v>506</v>
      </c>
      <c r="C20" s="91" t="s">
        <v>507</v>
      </c>
      <c r="D20" s="92" t="s">
        <v>913</v>
      </c>
      <c r="E20" s="92" t="s">
        <v>888</v>
      </c>
      <c r="F20" s="92" t="s">
        <v>336</v>
      </c>
      <c r="G20" s="92" t="s">
        <v>782</v>
      </c>
      <c r="H20" s="92">
        <v>4937</v>
      </c>
      <c r="I20" s="91"/>
      <c r="K20" s="88">
        <v>2023</v>
      </c>
      <c r="L20" s="88" t="s">
        <v>506</v>
      </c>
      <c r="M20" s="88" t="s">
        <v>507</v>
      </c>
      <c r="N20" s="88" t="s">
        <v>913</v>
      </c>
      <c r="O20" s="88" t="s">
        <v>888</v>
      </c>
      <c r="P20" s="88" t="s">
        <v>336</v>
      </c>
      <c r="Q20" s="88" t="s">
        <v>782</v>
      </c>
      <c r="R20" s="89">
        <v>4772</v>
      </c>
    </row>
    <row r="21" spans="1:18" x14ac:dyDescent="0.25">
      <c r="A21" s="91">
        <v>2024</v>
      </c>
      <c r="B21" s="91" t="s">
        <v>506</v>
      </c>
      <c r="C21" s="91" t="s">
        <v>507</v>
      </c>
      <c r="D21" s="92" t="s">
        <v>913</v>
      </c>
      <c r="E21" s="92" t="s">
        <v>888</v>
      </c>
      <c r="F21" s="92" t="s">
        <v>384</v>
      </c>
      <c r="G21" s="92" t="s">
        <v>818</v>
      </c>
      <c r="H21" s="92">
        <v>15372</v>
      </c>
      <c r="I21" s="91"/>
      <c r="K21" s="88">
        <v>2023</v>
      </c>
      <c r="L21" s="88" t="s">
        <v>506</v>
      </c>
      <c r="M21" s="88" t="s">
        <v>507</v>
      </c>
      <c r="N21" s="88" t="s">
        <v>913</v>
      </c>
      <c r="O21" s="88" t="s">
        <v>888</v>
      </c>
      <c r="P21" s="88" t="s">
        <v>384</v>
      </c>
      <c r="Q21" s="88" t="s">
        <v>818</v>
      </c>
      <c r="R21" s="89">
        <v>18022</v>
      </c>
    </row>
    <row r="22" spans="1:18" x14ac:dyDescent="0.25">
      <c r="A22" s="91">
        <v>2024</v>
      </c>
      <c r="B22" s="91" t="s">
        <v>506</v>
      </c>
      <c r="C22" s="91" t="s">
        <v>507</v>
      </c>
      <c r="D22" s="92" t="s">
        <v>913</v>
      </c>
      <c r="E22" s="92" t="s">
        <v>888</v>
      </c>
      <c r="F22" s="92" t="s">
        <v>378</v>
      </c>
      <c r="G22" s="92" t="s">
        <v>813</v>
      </c>
      <c r="H22" s="92">
        <v>2629</v>
      </c>
      <c r="I22" s="91"/>
      <c r="K22" s="88">
        <v>2023</v>
      </c>
      <c r="L22" s="88" t="s">
        <v>506</v>
      </c>
      <c r="M22" s="88" t="s">
        <v>507</v>
      </c>
      <c r="N22" s="88" t="s">
        <v>913</v>
      </c>
      <c r="O22" s="88" t="s">
        <v>888</v>
      </c>
      <c r="P22" s="88" t="s">
        <v>378</v>
      </c>
      <c r="Q22" s="88" t="s">
        <v>813</v>
      </c>
      <c r="R22" s="89">
        <v>2665</v>
      </c>
    </row>
    <row r="23" spans="1:18" x14ac:dyDescent="0.25">
      <c r="A23" s="91">
        <v>2024</v>
      </c>
      <c r="B23" s="91" t="s">
        <v>506</v>
      </c>
      <c r="C23" s="91" t="s">
        <v>507</v>
      </c>
      <c r="D23" s="92" t="s">
        <v>913</v>
      </c>
      <c r="E23" s="92" t="s">
        <v>888</v>
      </c>
      <c r="F23" s="92" t="s">
        <v>392</v>
      </c>
      <c r="G23" s="92" t="s">
        <v>824</v>
      </c>
      <c r="H23" s="92">
        <v>41840</v>
      </c>
      <c r="I23" s="91"/>
      <c r="K23" s="88">
        <v>2023</v>
      </c>
      <c r="L23" s="88" t="s">
        <v>506</v>
      </c>
      <c r="M23" s="88" t="s">
        <v>507</v>
      </c>
      <c r="N23" s="88" t="s">
        <v>913</v>
      </c>
      <c r="O23" s="88" t="s">
        <v>888</v>
      </c>
      <c r="P23" s="88" t="s">
        <v>392</v>
      </c>
      <c r="Q23" s="88" t="s">
        <v>824</v>
      </c>
      <c r="R23" s="89">
        <v>30555</v>
      </c>
    </row>
    <row r="24" spans="1:18" x14ac:dyDescent="0.25">
      <c r="A24" s="91">
        <v>2024</v>
      </c>
      <c r="B24" s="91" t="s">
        <v>506</v>
      </c>
      <c r="C24" s="91" t="s">
        <v>507</v>
      </c>
      <c r="D24" s="92" t="s">
        <v>913</v>
      </c>
      <c r="E24" s="92" t="s">
        <v>888</v>
      </c>
      <c r="F24" s="92" t="s">
        <v>393</v>
      </c>
      <c r="G24" s="92" t="s">
        <v>825</v>
      </c>
      <c r="H24" s="92">
        <v>14165</v>
      </c>
      <c r="I24" s="91"/>
      <c r="K24" s="88">
        <v>2023</v>
      </c>
      <c r="L24" s="88" t="s">
        <v>506</v>
      </c>
      <c r="M24" s="88" t="s">
        <v>507</v>
      </c>
      <c r="N24" s="88" t="s">
        <v>913</v>
      </c>
      <c r="O24" s="88" t="s">
        <v>888</v>
      </c>
      <c r="P24" s="88" t="s">
        <v>393</v>
      </c>
      <c r="Q24" s="88" t="s">
        <v>825</v>
      </c>
      <c r="R24" s="89">
        <v>12404</v>
      </c>
    </row>
    <row r="25" spans="1:18" x14ac:dyDescent="0.25">
      <c r="A25" s="91">
        <v>2024</v>
      </c>
      <c r="B25" s="91" t="s">
        <v>506</v>
      </c>
      <c r="C25" s="91" t="s">
        <v>507</v>
      </c>
      <c r="D25" s="92" t="s">
        <v>913</v>
      </c>
      <c r="E25" s="92" t="s">
        <v>888</v>
      </c>
      <c r="F25" s="92" t="s">
        <v>372</v>
      </c>
      <c r="G25" s="92" t="s">
        <v>809</v>
      </c>
      <c r="H25" s="92">
        <v>144273</v>
      </c>
      <c r="I25" s="91"/>
      <c r="K25" s="88">
        <v>2023</v>
      </c>
      <c r="L25" s="88" t="s">
        <v>506</v>
      </c>
      <c r="M25" s="88" t="s">
        <v>507</v>
      </c>
      <c r="N25" s="88" t="s">
        <v>913</v>
      </c>
      <c r="O25" s="88" t="s">
        <v>888</v>
      </c>
      <c r="P25" s="88" t="s">
        <v>372</v>
      </c>
      <c r="Q25" s="88" t="s">
        <v>809</v>
      </c>
      <c r="R25" s="89">
        <v>129905</v>
      </c>
    </row>
    <row r="26" spans="1:18" x14ac:dyDescent="0.25">
      <c r="A26" s="91">
        <v>2024</v>
      </c>
      <c r="B26" s="91" t="s">
        <v>506</v>
      </c>
      <c r="C26" s="91" t="s">
        <v>507</v>
      </c>
      <c r="D26" s="92" t="s">
        <v>913</v>
      </c>
      <c r="E26" s="92" t="s">
        <v>888</v>
      </c>
      <c r="F26" s="92" t="s">
        <v>389</v>
      </c>
      <c r="G26" s="92" t="s">
        <v>823</v>
      </c>
      <c r="H26" s="92">
        <v>50832</v>
      </c>
      <c r="I26" s="91"/>
      <c r="K26" s="88">
        <v>2023</v>
      </c>
      <c r="L26" s="88" t="s">
        <v>506</v>
      </c>
      <c r="M26" s="88" t="s">
        <v>507</v>
      </c>
      <c r="N26" s="88" t="s">
        <v>913</v>
      </c>
      <c r="O26" s="88" t="s">
        <v>888</v>
      </c>
      <c r="P26" s="88" t="s">
        <v>389</v>
      </c>
      <c r="Q26" s="88" t="s">
        <v>823</v>
      </c>
      <c r="R26" s="89">
        <v>46342</v>
      </c>
    </row>
    <row r="27" spans="1:18" x14ac:dyDescent="0.25">
      <c r="A27" s="91">
        <v>2024</v>
      </c>
      <c r="B27" s="91" t="s">
        <v>506</v>
      </c>
      <c r="C27" s="91" t="s">
        <v>507</v>
      </c>
      <c r="D27" s="92" t="s">
        <v>913</v>
      </c>
      <c r="E27" s="92" t="s">
        <v>888</v>
      </c>
      <c r="F27" s="92" t="s">
        <v>369</v>
      </c>
      <c r="G27" s="92" t="s">
        <v>806</v>
      </c>
      <c r="H27" s="92">
        <v>15540</v>
      </c>
      <c r="I27" s="91"/>
      <c r="K27" s="88">
        <v>2023</v>
      </c>
      <c r="L27" s="88" t="s">
        <v>506</v>
      </c>
      <c r="M27" s="88" t="s">
        <v>507</v>
      </c>
      <c r="N27" s="88" t="s">
        <v>913</v>
      </c>
      <c r="O27" s="88" t="s">
        <v>888</v>
      </c>
      <c r="P27" s="88" t="s">
        <v>369</v>
      </c>
      <c r="Q27" s="88" t="s">
        <v>806</v>
      </c>
      <c r="R27" s="89">
        <v>14319</v>
      </c>
    </row>
    <row r="28" spans="1:18" x14ac:dyDescent="0.25">
      <c r="A28" s="91">
        <v>2024</v>
      </c>
      <c r="B28" s="91" t="s">
        <v>506</v>
      </c>
      <c r="C28" s="91" t="s">
        <v>507</v>
      </c>
      <c r="D28" s="92" t="s">
        <v>913</v>
      </c>
      <c r="E28" s="92" t="s">
        <v>888</v>
      </c>
      <c r="F28" s="92" t="s">
        <v>224</v>
      </c>
      <c r="G28" s="92" t="s">
        <v>688</v>
      </c>
      <c r="H28" s="92">
        <v>5180</v>
      </c>
      <c r="I28" s="91"/>
      <c r="K28" s="88">
        <v>2023</v>
      </c>
      <c r="L28" s="88" t="s">
        <v>506</v>
      </c>
      <c r="M28" s="88" t="s">
        <v>507</v>
      </c>
      <c r="N28" s="88" t="s">
        <v>913</v>
      </c>
      <c r="O28" s="88" t="s">
        <v>888</v>
      </c>
      <c r="P28" s="88" t="s">
        <v>224</v>
      </c>
      <c r="Q28" s="88" t="s">
        <v>688</v>
      </c>
      <c r="R28" s="89">
        <v>5623</v>
      </c>
    </row>
    <row r="29" spans="1:18" x14ac:dyDescent="0.25">
      <c r="A29" s="91">
        <v>2024</v>
      </c>
      <c r="B29" s="91" t="s">
        <v>506</v>
      </c>
      <c r="C29" s="91" t="s">
        <v>507</v>
      </c>
      <c r="D29" s="92" t="s">
        <v>913</v>
      </c>
      <c r="E29" s="92" t="s">
        <v>888</v>
      </c>
      <c r="F29" s="92" t="s">
        <v>21</v>
      </c>
      <c r="G29" s="92" t="s">
        <v>531</v>
      </c>
      <c r="H29" s="92">
        <v>13789</v>
      </c>
      <c r="I29" s="91"/>
      <c r="K29" s="88">
        <v>2023</v>
      </c>
      <c r="L29" s="88" t="s">
        <v>506</v>
      </c>
      <c r="M29" s="88" t="s">
        <v>507</v>
      </c>
      <c r="N29" s="88" t="s">
        <v>913</v>
      </c>
      <c r="O29" s="88" t="s">
        <v>888</v>
      </c>
      <c r="P29" s="88" t="s">
        <v>21</v>
      </c>
      <c r="Q29" s="88" t="s">
        <v>531</v>
      </c>
      <c r="R29" s="89">
        <v>13397</v>
      </c>
    </row>
    <row r="30" spans="1:18" x14ac:dyDescent="0.25">
      <c r="A30" s="91">
        <v>2024</v>
      </c>
      <c r="B30" s="91" t="s">
        <v>506</v>
      </c>
      <c r="C30" s="91" t="s">
        <v>507</v>
      </c>
      <c r="D30" s="92" t="s">
        <v>913</v>
      </c>
      <c r="E30" s="92" t="s">
        <v>888</v>
      </c>
      <c r="F30" s="92" t="s">
        <v>22</v>
      </c>
      <c r="G30" s="92" t="s">
        <v>532</v>
      </c>
      <c r="H30" s="92">
        <v>4303</v>
      </c>
      <c r="I30" s="91"/>
      <c r="K30" s="88">
        <v>2023</v>
      </c>
      <c r="L30" s="88" t="s">
        <v>506</v>
      </c>
      <c r="M30" s="88" t="s">
        <v>507</v>
      </c>
      <c r="N30" s="88" t="s">
        <v>913</v>
      </c>
      <c r="O30" s="88" t="s">
        <v>888</v>
      </c>
      <c r="P30" s="88" t="s">
        <v>22</v>
      </c>
      <c r="Q30" s="88" t="s">
        <v>532</v>
      </c>
      <c r="R30" s="89">
        <v>4145</v>
      </c>
    </row>
    <row r="31" spans="1:18" x14ac:dyDescent="0.25">
      <c r="A31" s="91">
        <v>2024</v>
      </c>
      <c r="B31" s="91" t="s">
        <v>506</v>
      </c>
      <c r="C31" s="91" t="s">
        <v>507</v>
      </c>
      <c r="D31" s="92" t="s">
        <v>913</v>
      </c>
      <c r="E31" s="92" t="s">
        <v>888</v>
      </c>
      <c r="F31" s="92" t="s">
        <v>226</v>
      </c>
      <c r="G31" s="92" t="s">
        <v>689</v>
      </c>
      <c r="H31" s="92">
        <v>11990</v>
      </c>
      <c r="I31" s="91"/>
      <c r="K31" s="88">
        <v>2023</v>
      </c>
      <c r="L31" s="88" t="s">
        <v>506</v>
      </c>
      <c r="M31" s="88" t="s">
        <v>507</v>
      </c>
      <c r="N31" s="88" t="s">
        <v>913</v>
      </c>
      <c r="O31" s="88" t="s">
        <v>888</v>
      </c>
      <c r="P31" s="88" t="s">
        <v>226</v>
      </c>
      <c r="Q31" s="88" t="s">
        <v>689</v>
      </c>
      <c r="R31" s="89">
        <v>12128</v>
      </c>
    </row>
    <row r="32" spans="1:18" x14ac:dyDescent="0.25">
      <c r="A32" s="91">
        <v>2024</v>
      </c>
      <c r="B32" s="91" t="s">
        <v>506</v>
      </c>
      <c r="C32" s="91" t="s">
        <v>507</v>
      </c>
      <c r="D32" s="92" t="s">
        <v>913</v>
      </c>
      <c r="E32" s="92" t="s">
        <v>888</v>
      </c>
      <c r="F32" s="92" t="s">
        <v>20</v>
      </c>
      <c r="G32" s="92" t="s">
        <v>530</v>
      </c>
      <c r="H32" s="92">
        <v>6973</v>
      </c>
      <c r="I32" s="91"/>
      <c r="K32" s="88">
        <v>2023</v>
      </c>
      <c r="L32" s="88" t="s">
        <v>506</v>
      </c>
      <c r="M32" s="88" t="s">
        <v>507</v>
      </c>
      <c r="N32" s="88" t="s">
        <v>913</v>
      </c>
      <c r="O32" s="88" t="s">
        <v>888</v>
      </c>
      <c r="P32" s="88" t="s">
        <v>20</v>
      </c>
      <c r="Q32" s="88" t="s">
        <v>530</v>
      </c>
      <c r="R32" s="89">
        <v>5675</v>
      </c>
    </row>
    <row r="33" spans="1:18" x14ac:dyDescent="0.25">
      <c r="A33" s="91">
        <v>2024</v>
      </c>
      <c r="B33" s="91" t="s">
        <v>506</v>
      </c>
      <c r="C33" s="91" t="s">
        <v>507</v>
      </c>
      <c r="D33" s="92" t="s">
        <v>3</v>
      </c>
      <c r="E33" s="92" t="s">
        <v>429</v>
      </c>
      <c r="F33" s="92" t="s">
        <v>3</v>
      </c>
      <c r="G33" s="92" t="s">
        <v>429</v>
      </c>
      <c r="H33" s="92">
        <v>84203</v>
      </c>
      <c r="I33" s="91"/>
      <c r="K33" s="88">
        <v>2023</v>
      </c>
      <c r="L33" s="88" t="s">
        <v>506</v>
      </c>
      <c r="M33" s="88" t="s">
        <v>507</v>
      </c>
      <c r="N33" s="88" t="s">
        <v>3</v>
      </c>
      <c r="O33" s="88" t="s">
        <v>429</v>
      </c>
      <c r="P33" s="88" t="s">
        <v>3</v>
      </c>
      <c r="Q33" s="88" t="s">
        <v>429</v>
      </c>
      <c r="R33" s="89">
        <v>73718</v>
      </c>
    </row>
    <row r="34" spans="1:18" x14ac:dyDescent="0.25">
      <c r="A34" s="91">
        <v>2024</v>
      </c>
      <c r="B34" s="91" t="s">
        <v>506</v>
      </c>
      <c r="C34" s="91" t="s">
        <v>507</v>
      </c>
      <c r="D34" s="92" t="s">
        <v>123</v>
      </c>
      <c r="E34" s="92" t="s">
        <v>455</v>
      </c>
      <c r="F34" s="92" t="s">
        <v>123</v>
      </c>
      <c r="G34" s="92" t="s">
        <v>455</v>
      </c>
      <c r="H34" s="92">
        <v>519037</v>
      </c>
      <c r="I34" s="91"/>
      <c r="K34" s="88">
        <v>2023</v>
      </c>
      <c r="L34" s="88" t="s">
        <v>506</v>
      </c>
      <c r="M34" s="88" t="s">
        <v>507</v>
      </c>
      <c r="N34" s="88" t="s">
        <v>123</v>
      </c>
      <c r="O34" s="88" t="s">
        <v>455</v>
      </c>
      <c r="P34" s="88" t="s">
        <v>123</v>
      </c>
      <c r="Q34" s="88" t="s">
        <v>455</v>
      </c>
      <c r="R34" s="89">
        <v>468568</v>
      </c>
    </row>
    <row r="35" spans="1:18" x14ac:dyDescent="0.25">
      <c r="A35" s="91">
        <v>2024</v>
      </c>
      <c r="B35" s="91" t="s">
        <v>506</v>
      </c>
      <c r="C35" s="91" t="s">
        <v>507</v>
      </c>
      <c r="D35" s="92" t="s">
        <v>123</v>
      </c>
      <c r="E35" s="92" t="s">
        <v>455</v>
      </c>
      <c r="F35" s="92" t="s">
        <v>124</v>
      </c>
      <c r="G35" s="92" t="s">
        <v>456</v>
      </c>
      <c r="H35" s="92">
        <v>202619</v>
      </c>
      <c r="I35" s="91"/>
      <c r="K35" s="88">
        <v>2023</v>
      </c>
      <c r="L35" s="88" t="s">
        <v>506</v>
      </c>
      <c r="M35" s="88" t="s">
        <v>507</v>
      </c>
      <c r="N35" s="88" t="s">
        <v>123</v>
      </c>
      <c r="O35" s="88" t="s">
        <v>455</v>
      </c>
      <c r="P35" s="88" t="s">
        <v>124</v>
      </c>
      <c r="Q35" s="88" t="s">
        <v>456</v>
      </c>
      <c r="R35" s="89">
        <v>190910</v>
      </c>
    </row>
    <row r="36" spans="1:18" x14ac:dyDescent="0.25">
      <c r="A36" s="91">
        <v>2024</v>
      </c>
      <c r="B36" s="91" t="s">
        <v>506</v>
      </c>
      <c r="C36" s="91" t="s">
        <v>507</v>
      </c>
      <c r="D36" s="92" t="s">
        <v>914</v>
      </c>
      <c r="E36" s="92" t="s">
        <v>889</v>
      </c>
      <c r="F36" s="92" t="s">
        <v>72</v>
      </c>
      <c r="G36" s="92" t="s">
        <v>582</v>
      </c>
      <c r="H36" s="92">
        <v>110417</v>
      </c>
      <c r="I36" s="91"/>
      <c r="K36" s="88">
        <v>2023</v>
      </c>
      <c r="L36" s="88" t="s">
        <v>506</v>
      </c>
      <c r="M36" s="88" t="s">
        <v>507</v>
      </c>
      <c r="N36" s="88" t="s">
        <v>914</v>
      </c>
      <c r="O36" s="88" t="s">
        <v>889</v>
      </c>
      <c r="P36" s="88" t="s">
        <v>72</v>
      </c>
      <c r="Q36" s="88" t="s">
        <v>582</v>
      </c>
      <c r="R36" s="89">
        <v>105392</v>
      </c>
    </row>
    <row r="37" spans="1:18" x14ac:dyDescent="0.25">
      <c r="A37" s="91">
        <v>2024</v>
      </c>
      <c r="B37" s="91" t="s">
        <v>506</v>
      </c>
      <c r="C37" s="91" t="s">
        <v>507</v>
      </c>
      <c r="D37" s="92" t="s">
        <v>914</v>
      </c>
      <c r="E37" s="92" t="s">
        <v>889</v>
      </c>
      <c r="F37" s="92" t="s">
        <v>36</v>
      </c>
      <c r="G37" s="92" t="s">
        <v>547</v>
      </c>
      <c r="H37" s="92">
        <v>13743</v>
      </c>
      <c r="I37" s="91"/>
      <c r="K37" s="88">
        <v>2023</v>
      </c>
      <c r="L37" s="88" t="s">
        <v>506</v>
      </c>
      <c r="M37" s="88" t="s">
        <v>507</v>
      </c>
      <c r="N37" s="88" t="s">
        <v>914</v>
      </c>
      <c r="O37" s="88" t="s">
        <v>889</v>
      </c>
      <c r="P37" s="88" t="s">
        <v>36</v>
      </c>
      <c r="Q37" s="88" t="s">
        <v>547</v>
      </c>
      <c r="R37" s="89">
        <v>10966</v>
      </c>
    </row>
    <row r="38" spans="1:18" x14ac:dyDescent="0.25">
      <c r="A38" s="91">
        <v>2024</v>
      </c>
      <c r="B38" s="91" t="s">
        <v>506</v>
      </c>
      <c r="C38" s="91" t="s">
        <v>507</v>
      </c>
      <c r="D38" s="92" t="s">
        <v>914</v>
      </c>
      <c r="E38" s="92" t="s">
        <v>889</v>
      </c>
      <c r="F38" s="92" t="s">
        <v>132</v>
      </c>
      <c r="G38" s="92" t="s">
        <v>622</v>
      </c>
      <c r="H38" s="92">
        <v>5169</v>
      </c>
      <c r="I38" s="91"/>
      <c r="K38" s="88">
        <v>2023</v>
      </c>
      <c r="L38" s="88" t="s">
        <v>506</v>
      </c>
      <c r="M38" s="88" t="s">
        <v>507</v>
      </c>
      <c r="N38" s="88" t="s">
        <v>914</v>
      </c>
      <c r="O38" s="88" t="s">
        <v>889</v>
      </c>
      <c r="P38" s="88" t="s">
        <v>132</v>
      </c>
      <c r="Q38" s="88" t="s">
        <v>622</v>
      </c>
      <c r="R38" s="89">
        <v>5969</v>
      </c>
    </row>
    <row r="39" spans="1:18" x14ac:dyDescent="0.25">
      <c r="A39" s="91">
        <v>2024</v>
      </c>
      <c r="B39" s="91" t="s">
        <v>506</v>
      </c>
      <c r="C39" s="91" t="s">
        <v>507</v>
      </c>
      <c r="D39" s="92" t="s">
        <v>914</v>
      </c>
      <c r="E39" s="92" t="s">
        <v>889</v>
      </c>
      <c r="F39" s="92" t="s">
        <v>34</v>
      </c>
      <c r="G39" s="92" t="s">
        <v>545</v>
      </c>
      <c r="H39" s="92">
        <v>30558</v>
      </c>
      <c r="I39" s="91"/>
      <c r="K39" s="88">
        <v>2023</v>
      </c>
      <c r="L39" s="88" t="s">
        <v>506</v>
      </c>
      <c r="M39" s="88" t="s">
        <v>507</v>
      </c>
      <c r="N39" s="88" t="s">
        <v>914</v>
      </c>
      <c r="O39" s="88" t="s">
        <v>889</v>
      </c>
      <c r="P39" s="88" t="s">
        <v>34</v>
      </c>
      <c r="Q39" s="88" t="s">
        <v>545</v>
      </c>
      <c r="R39" s="89">
        <v>26878</v>
      </c>
    </row>
    <row r="40" spans="1:18" x14ac:dyDescent="0.25">
      <c r="A40" s="91">
        <v>2024</v>
      </c>
      <c r="B40" s="91" t="s">
        <v>506</v>
      </c>
      <c r="C40" s="91" t="s">
        <v>507</v>
      </c>
      <c r="D40" s="92" t="s">
        <v>914</v>
      </c>
      <c r="E40" s="92" t="s">
        <v>889</v>
      </c>
      <c r="F40" s="92" t="s">
        <v>277</v>
      </c>
      <c r="G40" s="92" t="s">
        <v>732</v>
      </c>
      <c r="H40" s="92">
        <v>64186</v>
      </c>
      <c r="I40" s="91"/>
      <c r="K40" s="88">
        <v>2023</v>
      </c>
      <c r="L40" s="88" t="s">
        <v>506</v>
      </c>
      <c r="M40" s="88" t="s">
        <v>507</v>
      </c>
      <c r="N40" s="88" t="s">
        <v>914</v>
      </c>
      <c r="O40" s="88" t="s">
        <v>889</v>
      </c>
      <c r="P40" s="88" t="s">
        <v>277</v>
      </c>
      <c r="Q40" s="88" t="s">
        <v>732</v>
      </c>
      <c r="R40" s="89">
        <v>63292</v>
      </c>
    </row>
    <row r="41" spans="1:18" x14ac:dyDescent="0.25">
      <c r="A41" s="91">
        <v>2024</v>
      </c>
      <c r="B41" s="91" t="s">
        <v>506</v>
      </c>
      <c r="C41" s="91" t="s">
        <v>507</v>
      </c>
      <c r="D41" s="92" t="s">
        <v>914</v>
      </c>
      <c r="E41" s="92" t="s">
        <v>889</v>
      </c>
      <c r="F41" s="92" t="s">
        <v>278</v>
      </c>
      <c r="G41" s="92" t="s">
        <v>733</v>
      </c>
      <c r="H41" s="92">
        <v>30118</v>
      </c>
      <c r="I41" s="91"/>
      <c r="K41" s="88">
        <v>2023</v>
      </c>
      <c r="L41" s="88" t="s">
        <v>506</v>
      </c>
      <c r="M41" s="88" t="s">
        <v>507</v>
      </c>
      <c r="N41" s="88" t="s">
        <v>914</v>
      </c>
      <c r="O41" s="88" t="s">
        <v>889</v>
      </c>
      <c r="P41" s="88" t="s">
        <v>278</v>
      </c>
      <c r="Q41" s="88" t="s">
        <v>733</v>
      </c>
      <c r="R41" s="89">
        <v>25727</v>
      </c>
    </row>
    <row r="42" spans="1:18" x14ac:dyDescent="0.25">
      <c r="A42" s="91">
        <v>2024</v>
      </c>
      <c r="B42" s="91" t="s">
        <v>506</v>
      </c>
      <c r="C42" s="91" t="s">
        <v>507</v>
      </c>
      <c r="D42" s="92" t="s">
        <v>914</v>
      </c>
      <c r="E42" s="92" t="s">
        <v>889</v>
      </c>
      <c r="F42" s="92" t="s">
        <v>129</v>
      </c>
      <c r="G42" s="92" t="s">
        <v>619</v>
      </c>
      <c r="H42" s="92">
        <v>14897</v>
      </c>
      <c r="I42" s="91"/>
      <c r="K42" s="88">
        <v>2023</v>
      </c>
      <c r="L42" s="88" t="s">
        <v>506</v>
      </c>
      <c r="M42" s="88" t="s">
        <v>507</v>
      </c>
      <c r="N42" s="88" t="s">
        <v>914</v>
      </c>
      <c r="O42" s="88" t="s">
        <v>889</v>
      </c>
      <c r="P42" s="88" t="s">
        <v>129</v>
      </c>
      <c r="Q42" s="88" t="s">
        <v>619</v>
      </c>
      <c r="R42" s="89">
        <v>12786</v>
      </c>
    </row>
    <row r="43" spans="1:18" x14ac:dyDescent="0.25">
      <c r="A43" s="91">
        <v>2024</v>
      </c>
      <c r="B43" s="91" t="s">
        <v>506</v>
      </c>
      <c r="C43" s="91" t="s">
        <v>507</v>
      </c>
      <c r="D43" s="92" t="s">
        <v>914</v>
      </c>
      <c r="E43" s="92" t="s">
        <v>889</v>
      </c>
      <c r="F43" s="92" t="s">
        <v>128</v>
      </c>
      <c r="G43" s="92" t="s">
        <v>618</v>
      </c>
      <c r="H43" s="92">
        <v>26169</v>
      </c>
      <c r="I43" s="91"/>
      <c r="K43" s="88">
        <v>2023</v>
      </c>
      <c r="L43" s="88" t="s">
        <v>506</v>
      </c>
      <c r="M43" s="88" t="s">
        <v>507</v>
      </c>
      <c r="N43" s="88" t="s">
        <v>914</v>
      </c>
      <c r="O43" s="88" t="s">
        <v>889</v>
      </c>
      <c r="P43" s="88" t="s">
        <v>128</v>
      </c>
      <c r="Q43" s="88" t="s">
        <v>618</v>
      </c>
      <c r="R43" s="89">
        <v>25354</v>
      </c>
    </row>
    <row r="44" spans="1:18" x14ac:dyDescent="0.25">
      <c r="A44" s="91">
        <v>2024</v>
      </c>
      <c r="B44" s="91" t="s">
        <v>506</v>
      </c>
      <c r="C44" s="91" t="s">
        <v>507</v>
      </c>
      <c r="D44" s="92" t="s">
        <v>914</v>
      </c>
      <c r="E44" s="92" t="s">
        <v>889</v>
      </c>
      <c r="F44" s="92" t="s">
        <v>131</v>
      </c>
      <c r="G44" s="92" t="s">
        <v>621</v>
      </c>
      <c r="H44" s="92">
        <v>2390</v>
      </c>
      <c r="I44" s="91"/>
      <c r="K44" s="88">
        <v>2023</v>
      </c>
      <c r="L44" s="88" t="s">
        <v>506</v>
      </c>
      <c r="M44" s="88" t="s">
        <v>507</v>
      </c>
      <c r="N44" s="88" t="s">
        <v>914</v>
      </c>
      <c r="O44" s="88" t="s">
        <v>889</v>
      </c>
      <c r="P44" s="88" t="s">
        <v>131</v>
      </c>
      <c r="Q44" s="88" t="s">
        <v>621</v>
      </c>
      <c r="R44" s="89">
        <v>872</v>
      </c>
    </row>
    <row r="45" spans="1:18" x14ac:dyDescent="0.25">
      <c r="A45" s="91">
        <v>2024</v>
      </c>
      <c r="B45" s="91" t="s">
        <v>506</v>
      </c>
      <c r="C45" s="91" t="s">
        <v>507</v>
      </c>
      <c r="D45" s="92" t="s">
        <v>914</v>
      </c>
      <c r="E45" s="92" t="s">
        <v>889</v>
      </c>
      <c r="F45" s="92" t="s">
        <v>60</v>
      </c>
      <c r="G45" s="92" t="s">
        <v>571</v>
      </c>
      <c r="H45" s="92">
        <v>12994</v>
      </c>
      <c r="I45" s="91"/>
      <c r="K45" s="88">
        <v>2023</v>
      </c>
      <c r="L45" s="88" t="s">
        <v>506</v>
      </c>
      <c r="M45" s="88" t="s">
        <v>507</v>
      </c>
      <c r="N45" s="88" t="s">
        <v>914</v>
      </c>
      <c r="O45" s="88" t="s">
        <v>889</v>
      </c>
      <c r="P45" s="88" t="s">
        <v>60</v>
      </c>
      <c r="Q45" s="88" t="s">
        <v>571</v>
      </c>
      <c r="R45" s="89">
        <v>13401</v>
      </c>
    </row>
    <row r="46" spans="1:18" x14ac:dyDescent="0.25">
      <c r="A46" s="91">
        <v>2024</v>
      </c>
      <c r="B46" s="91" t="s">
        <v>506</v>
      </c>
      <c r="C46" s="91" t="s">
        <v>507</v>
      </c>
      <c r="D46" s="92" t="s">
        <v>914</v>
      </c>
      <c r="E46" s="92" t="s">
        <v>889</v>
      </c>
      <c r="F46" s="92" t="s">
        <v>57</v>
      </c>
      <c r="G46" s="92" t="s">
        <v>568</v>
      </c>
      <c r="H46" s="92">
        <v>15974</v>
      </c>
      <c r="I46" s="91"/>
      <c r="K46" s="88">
        <v>2023</v>
      </c>
      <c r="L46" s="88" t="s">
        <v>506</v>
      </c>
      <c r="M46" s="88" t="s">
        <v>507</v>
      </c>
      <c r="N46" s="88" t="s">
        <v>914</v>
      </c>
      <c r="O46" s="88" t="s">
        <v>889</v>
      </c>
      <c r="P46" s="88" t="s">
        <v>57</v>
      </c>
      <c r="Q46" s="88" t="s">
        <v>568</v>
      </c>
      <c r="R46" s="89">
        <v>13531</v>
      </c>
    </row>
    <row r="47" spans="1:18" x14ac:dyDescent="0.25">
      <c r="A47" s="91">
        <v>2024</v>
      </c>
      <c r="B47" s="91" t="s">
        <v>506</v>
      </c>
      <c r="C47" s="91" t="s">
        <v>507</v>
      </c>
      <c r="D47" s="92" t="s">
        <v>914</v>
      </c>
      <c r="E47" s="92" t="s">
        <v>889</v>
      </c>
      <c r="F47" s="92" t="s">
        <v>130</v>
      </c>
      <c r="G47" s="92" t="s">
        <v>620</v>
      </c>
      <c r="H47" s="92">
        <v>1355</v>
      </c>
      <c r="I47" s="91"/>
      <c r="K47" s="88">
        <v>2023</v>
      </c>
      <c r="L47" s="88" t="s">
        <v>506</v>
      </c>
      <c r="M47" s="88" t="s">
        <v>507</v>
      </c>
      <c r="N47" s="88" t="s">
        <v>914</v>
      </c>
      <c r="O47" s="88" t="s">
        <v>889</v>
      </c>
      <c r="P47" s="88" t="s">
        <v>130</v>
      </c>
      <c r="Q47" s="88" t="s">
        <v>620</v>
      </c>
      <c r="R47" s="89">
        <v>1857</v>
      </c>
    </row>
    <row r="48" spans="1:18" x14ac:dyDescent="0.25">
      <c r="A48" s="91">
        <v>2024</v>
      </c>
      <c r="B48" s="91" t="s">
        <v>506</v>
      </c>
      <c r="C48" s="91" t="s">
        <v>507</v>
      </c>
      <c r="D48" s="92" t="s">
        <v>914</v>
      </c>
      <c r="E48" s="92" t="s">
        <v>889</v>
      </c>
      <c r="F48" s="92" t="s">
        <v>73</v>
      </c>
      <c r="G48" s="92" t="s">
        <v>583</v>
      </c>
      <c r="H48" s="92">
        <v>23060</v>
      </c>
      <c r="I48" s="91"/>
      <c r="K48" s="88">
        <v>2023</v>
      </c>
      <c r="L48" s="88" t="s">
        <v>506</v>
      </c>
      <c r="M48" s="88" t="s">
        <v>507</v>
      </c>
      <c r="N48" s="88" t="s">
        <v>914</v>
      </c>
      <c r="O48" s="88" t="s">
        <v>889</v>
      </c>
      <c r="P48" s="88" t="s">
        <v>73</v>
      </c>
      <c r="Q48" s="88" t="s">
        <v>583</v>
      </c>
      <c r="R48" s="89">
        <v>21943</v>
      </c>
    </row>
    <row r="49" spans="1:18" x14ac:dyDescent="0.25">
      <c r="A49" s="91">
        <v>2024</v>
      </c>
      <c r="B49" s="91" t="s">
        <v>506</v>
      </c>
      <c r="C49" s="91" t="s">
        <v>507</v>
      </c>
      <c r="D49" s="92" t="s">
        <v>914</v>
      </c>
      <c r="E49" s="92" t="s">
        <v>889</v>
      </c>
      <c r="F49" s="92" t="s">
        <v>280</v>
      </c>
      <c r="G49" s="92" t="s">
        <v>734</v>
      </c>
      <c r="H49" s="92">
        <v>17256</v>
      </c>
      <c r="I49" s="91"/>
      <c r="K49" s="88">
        <v>2023</v>
      </c>
      <c r="L49" s="88" t="s">
        <v>506</v>
      </c>
      <c r="M49" s="88" t="s">
        <v>507</v>
      </c>
      <c r="N49" s="88" t="s">
        <v>914</v>
      </c>
      <c r="O49" s="88" t="s">
        <v>889</v>
      </c>
      <c r="P49" s="88" t="s">
        <v>280</v>
      </c>
      <c r="Q49" s="88" t="s">
        <v>734</v>
      </c>
      <c r="R49" s="89">
        <v>15569</v>
      </c>
    </row>
    <row r="50" spans="1:18" x14ac:dyDescent="0.25">
      <c r="A50" s="91">
        <v>2024</v>
      </c>
      <c r="B50" s="91" t="s">
        <v>506</v>
      </c>
      <c r="C50" s="91" t="s">
        <v>507</v>
      </c>
      <c r="D50" s="92" t="s">
        <v>914</v>
      </c>
      <c r="E50" s="92" t="s">
        <v>889</v>
      </c>
      <c r="F50" s="92" t="s">
        <v>134</v>
      </c>
      <c r="G50" s="92" t="s">
        <v>624</v>
      </c>
      <c r="H50" s="92">
        <v>319</v>
      </c>
      <c r="I50" s="91"/>
      <c r="K50" s="88">
        <v>2023</v>
      </c>
      <c r="L50" s="88" t="s">
        <v>506</v>
      </c>
      <c r="M50" s="88" t="s">
        <v>507</v>
      </c>
      <c r="N50" s="88" t="s">
        <v>914</v>
      </c>
      <c r="O50" s="88" t="s">
        <v>889</v>
      </c>
      <c r="P50" s="88" t="s">
        <v>134</v>
      </c>
      <c r="Q50" s="88" t="s">
        <v>624</v>
      </c>
      <c r="R50" s="89">
        <v>493</v>
      </c>
    </row>
    <row r="51" spans="1:18" x14ac:dyDescent="0.25">
      <c r="A51" s="91">
        <v>2024</v>
      </c>
      <c r="B51" s="91" t="s">
        <v>506</v>
      </c>
      <c r="C51" s="91" t="s">
        <v>507</v>
      </c>
      <c r="D51" s="92" t="s">
        <v>914</v>
      </c>
      <c r="E51" s="92" t="s">
        <v>889</v>
      </c>
      <c r="F51" s="92" t="s">
        <v>61</v>
      </c>
      <c r="G51" s="92" t="s">
        <v>572</v>
      </c>
      <c r="H51" s="92">
        <v>2270</v>
      </c>
      <c r="I51" s="91"/>
      <c r="K51" s="88">
        <v>2023</v>
      </c>
      <c r="L51" s="88" t="s">
        <v>506</v>
      </c>
      <c r="M51" s="88" t="s">
        <v>507</v>
      </c>
      <c r="N51" s="88" t="s">
        <v>914</v>
      </c>
      <c r="O51" s="88" t="s">
        <v>889</v>
      </c>
      <c r="P51" s="88" t="s">
        <v>61</v>
      </c>
      <c r="Q51" s="88" t="s">
        <v>572</v>
      </c>
      <c r="R51" s="89">
        <v>1403</v>
      </c>
    </row>
    <row r="52" spans="1:18" x14ac:dyDescent="0.25">
      <c r="A52" s="91">
        <v>2024</v>
      </c>
      <c r="B52" s="91" t="s">
        <v>506</v>
      </c>
      <c r="C52" s="91" t="s">
        <v>507</v>
      </c>
      <c r="D52" s="92" t="s">
        <v>914</v>
      </c>
      <c r="E52" s="92" t="s">
        <v>889</v>
      </c>
      <c r="F52" s="92" t="s">
        <v>133</v>
      </c>
      <c r="G52" s="92" t="s">
        <v>623</v>
      </c>
      <c r="H52" s="92">
        <v>1515</v>
      </c>
      <c r="I52" s="91"/>
      <c r="K52" s="88">
        <v>2023</v>
      </c>
      <c r="L52" s="88" t="s">
        <v>506</v>
      </c>
      <c r="M52" s="88" t="s">
        <v>507</v>
      </c>
      <c r="N52" s="88" t="s">
        <v>914</v>
      </c>
      <c r="O52" s="88" t="s">
        <v>889</v>
      </c>
      <c r="P52" s="88" t="s">
        <v>133</v>
      </c>
      <c r="Q52" s="88" t="s">
        <v>623</v>
      </c>
      <c r="R52" s="89">
        <v>2641</v>
      </c>
    </row>
    <row r="53" spans="1:18" x14ac:dyDescent="0.25">
      <c r="A53" s="91">
        <v>2024</v>
      </c>
      <c r="B53" s="91" t="s">
        <v>506</v>
      </c>
      <c r="C53" s="91" t="s">
        <v>507</v>
      </c>
      <c r="D53" s="92" t="s">
        <v>914</v>
      </c>
      <c r="E53" s="92" t="s">
        <v>889</v>
      </c>
      <c r="F53" s="92" t="s">
        <v>58</v>
      </c>
      <c r="G53" s="92" t="s">
        <v>569</v>
      </c>
      <c r="H53" s="92">
        <v>4422</v>
      </c>
      <c r="I53" s="91"/>
      <c r="K53" s="88">
        <v>2023</v>
      </c>
      <c r="L53" s="88" t="s">
        <v>506</v>
      </c>
      <c r="M53" s="88" t="s">
        <v>507</v>
      </c>
      <c r="N53" s="88" t="s">
        <v>914</v>
      </c>
      <c r="O53" s="88" t="s">
        <v>889</v>
      </c>
      <c r="P53" s="88" t="s">
        <v>58</v>
      </c>
      <c r="Q53" s="88" t="s">
        <v>569</v>
      </c>
      <c r="R53" s="89">
        <v>2023</v>
      </c>
    </row>
    <row r="54" spans="1:18" x14ac:dyDescent="0.25">
      <c r="A54" s="91">
        <v>2024</v>
      </c>
      <c r="B54" s="91" t="s">
        <v>506</v>
      </c>
      <c r="C54" s="91" t="s">
        <v>507</v>
      </c>
      <c r="D54" s="92" t="s">
        <v>915</v>
      </c>
      <c r="E54" s="92" t="s">
        <v>937</v>
      </c>
      <c r="F54" s="92" t="s">
        <v>174</v>
      </c>
      <c r="G54" s="92" t="s">
        <v>651</v>
      </c>
      <c r="H54" s="92">
        <v>3108</v>
      </c>
      <c r="I54" s="91"/>
      <c r="K54" s="88">
        <v>2023</v>
      </c>
      <c r="L54" s="88" t="s">
        <v>506</v>
      </c>
      <c r="M54" s="88" t="s">
        <v>507</v>
      </c>
      <c r="N54" s="88" t="s">
        <v>915</v>
      </c>
      <c r="O54" s="88" t="s">
        <v>937</v>
      </c>
      <c r="P54" s="88" t="s">
        <v>174</v>
      </c>
      <c r="Q54" s="88" t="s">
        <v>651</v>
      </c>
      <c r="R54" s="89">
        <v>3576</v>
      </c>
    </row>
    <row r="55" spans="1:18" x14ac:dyDescent="0.25">
      <c r="A55" s="91">
        <v>2024</v>
      </c>
      <c r="B55" s="91" t="s">
        <v>506</v>
      </c>
      <c r="C55" s="91" t="s">
        <v>507</v>
      </c>
      <c r="D55" s="92" t="s">
        <v>915</v>
      </c>
      <c r="E55" s="92" t="s">
        <v>937</v>
      </c>
      <c r="F55" s="92" t="s">
        <v>175</v>
      </c>
      <c r="G55" s="92" t="s">
        <v>652</v>
      </c>
      <c r="H55" s="92">
        <v>21148</v>
      </c>
      <c r="I55" s="91"/>
      <c r="K55" s="88">
        <v>2023</v>
      </c>
      <c r="L55" s="88" t="s">
        <v>506</v>
      </c>
      <c r="M55" s="88" t="s">
        <v>507</v>
      </c>
      <c r="N55" s="88" t="s">
        <v>915</v>
      </c>
      <c r="O55" s="88" t="s">
        <v>937</v>
      </c>
      <c r="P55" s="88" t="s">
        <v>175</v>
      </c>
      <c r="Q55" s="88" t="s">
        <v>652</v>
      </c>
      <c r="R55" s="89">
        <v>16802</v>
      </c>
    </row>
    <row r="56" spans="1:18" x14ac:dyDescent="0.25">
      <c r="A56" s="91">
        <v>2024</v>
      </c>
      <c r="B56" s="91" t="s">
        <v>506</v>
      </c>
      <c r="C56" s="91" t="s">
        <v>507</v>
      </c>
      <c r="D56" s="92" t="s">
        <v>915</v>
      </c>
      <c r="E56" s="92" t="s">
        <v>937</v>
      </c>
      <c r="F56" s="92" t="s">
        <v>176</v>
      </c>
      <c r="G56" s="92" t="s">
        <v>653</v>
      </c>
      <c r="H56" s="92">
        <v>6652</v>
      </c>
      <c r="I56" s="91"/>
      <c r="K56" s="88">
        <v>2023</v>
      </c>
      <c r="L56" s="88" t="s">
        <v>506</v>
      </c>
      <c r="M56" s="88" t="s">
        <v>507</v>
      </c>
      <c r="N56" s="88" t="s">
        <v>915</v>
      </c>
      <c r="O56" s="88" t="s">
        <v>937</v>
      </c>
      <c r="P56" s="88" t="s">
        <v>176</v>
      </c>
      <c r="Q56" s="88" t="s">
        <v>653</v>
      </c>
      <c r="R56" s="89">
        <v>6114</v>
      </c>
    </row>
    <row r="57" spans="1:18" x14ac:dyDescent="0.25">
      <c r="A57" s="91">
        <v>2024</v>
      </c>
      <c r="B57" s="91" t="s">
        <v>506</v>
      </c>
      <c r="C57" s="91" t="s">
        <v>507</v>
      </c>
      <c r="D57" s="92" t="s">
        <v>915</v>
      </c>
      <c r="E57" s="92" t="s">
        <v>937</v>
      </c>
      <c r="F57" s="92" t="s">
        <v>319</v>
      </c>
      <c r="G57" s="92" t="s">
        <v>766</v>
      </c>
      <c r="H57" s="92">
        <v>8566</v>
      </c>
      <c r="I57" s="91"/>
      <c r="K57" s="88">
        <v>2023</v>
      </c>
      <c r="L57" s="88" t="s">
        <v>506</v>
      </c>
      <c r="M57" s="88" t="s">
        <v>507</v>
      </c>
      <c r="N57" s="88" t="s">
        <v>915</v>
      </c>
      <c r="O57" s="88" t="s">
        <v>937</v>
      </c>
      <c r="P57" s="88" t="s">
        <v>319</v>
      </c>
      <c r="Q57" s="88" t="s">
        <v>766</v>
      </c>
      <c r="R57" s="89">
        <v>6976</v>
      </c>
    </row>
    <row r="58" spans="1:18" x14ac:dyDescent="0.25">
      <c r="A58" s="91">
        <v>2024</v>
      </c>
      <c r="B58" s="91" t="s">
        <v>506</v>
      </c>
      <c r="C58" s="91" t="s">
        <v>507</v>
      </c>
      <c r="D58" s="92" t="s">
        <v>915</v>
      </c>
      <c r="E58" s="92" t="s">
        <v>937</v>
      </c>
      <c r="F58" s="92" t="s">
        <v>317</v>
      </c>
      <c r="G58" s="92" t="s">
        <v>764</v>
      </c>
      <c r="H58" s="92">
        <v>74933</v>
      </c>
      <c r="I58" s="91"/>
      <c r="K58" s="88">
        <v>2023</v>
      </c>
      <c r="L58" s="88" t="s">
        <v>506</v>
      </c>
      <c r="M58" s="88" t="s">
        <v>507</v>
      </c>
      <c r="N58" s="88" t="s">
        <v>915</v>
      </c>
      <c r="O58" s="88" t="s">
        <v>937</v>
      </c>
      <c r="P58" s="88" t="s">
        <v>317</v>
      </c>
      <c r="Q58" s="88" t="s">
        <v>764</v>
      </c>
      <c r="R58" s="89">
        <v>66105</v>
      </c>
    </row>
    <row r="59" spans="1:18" x14ac:dyDescent="0.25">
      <c r="A59" s="91">
        <v>2024</v>
      </c>
      <c r="B59" s="91" t="s">
        <v>506</v>
      </c>
      <c r="C59" s="91" t="s">
        <v>507</v>
      </c>
      <c r="D59" s="92" t="s">
        <v>915</v>
      </c>
      <c r="E59" s="92" t="s">
        <v>937</v>
      </c>
      <c r="F59" s="92" t="s">
        <v>318</v>
      </c>
      <c r="G59" s="92" t="s">
        <v>765</v>
      </c>
      <c r="H59" s="92">
        <v>29595</v>
      </c>
      <c r="I59" s="91"/>
      <c r="K59" s="88">
        <v>2023</v>
      </c>
      <c r="L59" s="88" t="s">
        <v>506</v>
      </c>
      <c r="M59" s="88" t="s">
        <v>507</v>
      </c>
      <c r="N59" s="88" t="s">
        <v>915</v>
      </c>
      <c r="O59" s="88" t="s">
        <v>937</v>
      </c>
      <c r="P59" s="88" t="s">
        <v>318</v>
      </c>
      <c r="Q59" s="88" t="s">
        <v>765</v>
      </c>
      <c r="R59" s="89">
        <v>28210</v>
      </c>
    </row>
    <row r="60" spans="1:18" x14ac:dyDescent="0.25">
      <c r="A60" s="91">
        <v>2024</v>
      </c>
      <c r="B60" s="91" t="s">
        <v>506</v>
      </c>
      <c r="C60" s="91" t="s">
        <v>507</v>
      </c>
      <c r="D60" s="92" t="s">
        <v>915</v>
      </c>
      <c r="E60" s="92" t="s">
        <v>937</v>
      </c>
      <c r="F60" s="92" t="s">
        <v>228</v>
      </c>
      <c r="G60" s="92" t="s">
        <v>691</v>
      </c>
      <c r="H60" s="92">
        <v>103268</v>
      </c>
      <c r="I60" s="91"/>
      <c r="K60" s="88">
        <v>2023</v>
      </c>
      <c r="L60" s="88" t="s">
        <v>506</v>
      </c>
      <c r="M60" s="88" t="s">
        <v>507</v>
      </c>
      <c r="N60" s="88" t="s">
        <v>915</v>
      </c>
      <c r="O60" s="88" t="s">
        <v>937</v>
      </c>
      <c r="P60" s="88" t="s">
        <v>228</v>
      </c>
      <c r="Q60" s="88" t="s">
        <v>691</v>
      </c>
      <c r="R60" s="89">
        <v>100226</v>
      </c>
    </row>
    <row r="61" spans="1:18" x14ac:dyDescent="0.25">
      <c r="A61" s="91">
        <v>2024</v>
      </c>
      <c r="B61" s="91" t="s">
        <v>506</v>
      </c>
      <c r="C61" s="91" t="s">
        <v>507</v>
      </c>
      <c r="D61" s="92" t="s">
        <v>915</v>
      </c>
      <c r="E61" s="92" t="s">
        <v>937</v>
      </c>
      <c r="F61" s="92" t="s">
        <v>229</v>
      </c>
      <c r="G61" s="92" t="s">
        <v>692</v>
      </c>
      <c r="H61" s="92">
        <v>44220</v>
      </c>
      <c r="I61" s="91"/>
      <c r="K61" s="88">
        <v>2023</v>
      </c>
      <c r="L61" s="88" t="s">
        <v>506</v>
      </c>
      <c r="M61" s="88" t="s">
        <v>507</v>
      </c>
      <c r="N61" s="88" t="s">
        <v>915</v>
      </c>
      <c r="O61" s="88" t="s">
        <v>937</v>
      </c>
      <c r="P61" s="88" t="s">
        <v>229</v>
      </c>
      <c r="Q61" s="88" t="s">
        <v>692</v>
      </c>
      <c r="R61" s="89">
        <v>39182</v>
      </c>
    </row>
    <row r="62" spans="1:18" x14ac:dyDescent="0.25">
      <c r="A62" s="91">
        <v>2024</v>
      </c>
      <c r="B62" s="91" t="s">
        <v>506</v>
      </c>
      <c r="C62" s="91" t="s">
        <v>507</v>
      </c>
      <c r="D62" s="92" t="s">
        <v>915</v>
      </c>
      <c r="E62" s="92" t="s">
        <v>937</v>
      </c>
      <c r="F62" s="92" t="s">
        <v>137</v>
      </c>
      <c r="G62" s="92" t="s">
        <v>625</v>
      </c>
      <c r="H62" s="92">
        <v>171620</v>
      </c>
      <c r="I62" s="91"/>
      <c r="K62" s="88">
        <v>2023</v>
      </c>
      <c r="L62" s="88" t="s">
        <v>506</v>
      </c>
      <c r="M62" s="88" t="s">
        <v>507</v>
      </c>
      <c r="N62" s="88" t="s">
        <v>915</v>
      </c>
      <c r="O62" s="88" t="s">
        <v>937</v>
      </c>
      <c r="P62" s="88" t="s">
        <v>137</v>
      </c>
      <c r="Q62" s="88" t="s">
        <v>625</v>
      </c>
      <c r="R62" s="89">
        <v>157014</v>
      </c>
    </row>
    <row r="63" spans="1:18" x14ac:dyDescent="0.25">
      <c r="A63" s="91">
        <v>2024</v>
      </c>
      <c r="B63" s="91" t="s">
        <v>506</v>
      </c>
      <c r="C63" s="91" t="s">
        <v>507</v>
      </c>
      <c r="D63" s="92" t="s">
        <v>915</v>
      </c>
      <c r="E63" s="92" t="s">
        <v>937</v>
      </c>
      <c r="F63" s="92" t="s">
        <v>138</v>
      </c>
      <c r="G63" s="92" t="s">
        <v>626</v>
      </c>
      <c r="H63" s="92">
        <v>59897</v>
      </c>
      <c r="I63" s="91"/>
      <c r="K63" s="88">
        <v>2023</v>
      </c>
      <c r="L63" s="88" t="s">
        <v>506</v>
      </c>
      <c r="M63" s="88" t="s">
        <v>507</v>
      </c>
      <c r="N63" s="88" t="s">
        <v>915</v>
      </c>
      <c r="O63" s="88" t="s">
        <v>937</v>
      </c>
      <c r="P63" s="88" t="s">
        <v>138</v>
      </c>
      <c r="Q63" s="88" t="s">
        <v>626</v>
      </c>
      <c r="R63" s="89">
        <v>54997</v>
      </c>
    </row>
    <row r="64" spans="1:18" x14ac:dyDescent="0.25">
      <c r="A64" s="91">
        <v>2024</v>
      </c>
      <c r="B64" s="91" t="s">
        <v>506</v>
      </c>
      <c r="C64" s="91" t="s">
        <v>507</v>
      </c>
      <c r="D64" s="92" t="s">
        <v>915</v>
      </c>
      <c r="E64" s="92" t="s">
        <v>937</v>
      </c>
      <c r="F64" s="92" t="s">
        <v>227</v>
      </c>
      <c r="G64" s="92" t="s">
        <v>690</v>
      </c>
      <c r="H64" s="92">
        <v>8126</v>
      </c>
      <c r="I64" s="91"/>
      <c r="K64" s="88">
        <v>2023</v>
      </c>
      <c r="L64" s="88" t="s">
        <v>506</v>
      </c>
      <c r="M64" s="88" t="s">
        <v>507</v>
      </c>
      <c r="N64" s="88" t="s">
        <v>915</v>
      </c>
      <c r="O64" s="88" t="s">
        <v>937</v>
      </c>
      <c r="P64" s="88" t="s">
        <v>227</v>
      </c>
      <c r="Q64" s="88" t="s">
        <v>690</v>
      </c>
      <c r="R64" s="89">
        <v>6153</v>
      </c>
    </row>
    <row r="65" spans="1:18" x14ac:dyDescent="0.25">
      <c r="A65" s="91">
        <v>2024</v>
      </c>
      <c r="B65" s="91" t="s">
        <v>506</v>
      </c>
      <c r="C65" s="91" t="s">
        <v>507</v>
      </c>
      <c r="D65" s="92" t="s">
        <v>915</v>
      </c>
      <c r="E65" s="92" t="s">
        <v>937</v>
      </c>
      <c r="F65" s="92" t="s">
        <v>394</v>
      </c>
      <c r="G65" s="92" t="s">
        <v>826</v>
      </c>
      <c r="H65" s="92">
        <v>42033</v>
      </c>
      <c r="I65" s="91"/>
      <c r="K65" s="88">
        <v>2023</v>
      </c>
      <c r="L65" s="88" t="s">
        <v>506</v>
      </c>
      <c r="M65" s="88" t="s">
        <v>507</v>
      </c>
      <c r="N65" s="88" t="s">
        <v>915</v>
      </c>
      <c r="O65" s="88" t="s">
        <v>937</v>
      </c>
      <c r="P65" s="88" t="s">
        <v>394</v>
      </c>
      <c r="Q65" s="88" t="s">
        <v>826</v>
      </c>
      <c r="R65" s="89">
        <v>41077</v>
      </c>
    </row>
    <row r="66" spans="1:18" x14ac:dyDescent="0.25">
      <c r="A66" s="91">
        <v>2024</v>
      </c>
      <c r="B66" s="91" t="s">
        <v>506</v>
      </c>
      <c r="C66" s="91" t="s">
        <v>507</v>
      </c>
      <c r="D66" s="92" t="s">
        <v>915</v>
      </c>
      <c r="E66" s="92" t="s">
        <v>937</v>
      </c>
      <c r="F66" s="92" t="s">
        <v>139</v>
      </c>
      <c r="G66" s="92" t="s">
        <v>459</v>
      </c>
      <c r="H66" s="92">
        <v>22949</v>
      </c>
      <c r="I66" s="91"/>
      <c r="K66" s="88">
        <v>2023</v>
      </c>
      <c r="L66" s="88" t="s">
        <v>506</v>
      </c>
      <c r="M66" s="88" t="s">
        <v>507</v>
      </c>
      <c r="N66" s="88" t="s">
        <v>92</v>
      </c>
      <c r="O66" s="88" t="s">
        <v>441</v>
      </c>
      <c r="P66" s="88" t="s">
        <v>139</v>
      </c>
      <c r="Q66" s="88" t="s">
        <v>459</v>
      </c>
      <c r="R66" s="89">
        <v>18892</v>
      </c>
    </row>
    <row r="67" spans="1:18" x14ac:dyDescent="0.25">
      <c r="A67" s="91">
        <v>2024</v>
      </c>
      <c r="B67" s="91" t="s">
        <v>506</v>
      </c>
      <c r="C67" s="91" t="s">
        <v>507</v>
      </c>
      <c r="D67" s="92" t="s">
        <v>915</v>
      </c>
      <c r="E67" s="92" t="s">
        <v>937</v>
      </c>
      <c r="F67" s="92" t="s">
        <v>320</v>
      </c>
      <c r="G67" s="92" t="s">
        <v>767</v>
      </c>
      <c r="H67" s="92">
        <v>55453</v>
      </c>
      <c r="I67" s="91"/>
      <c r="K67" s="88">
        <v>2023</v>
      </c>
      <c r="L67" s="88" t="s">
        <v>506</v>
      </c>
      <c r="M67" s="88" t="s">
        <v>507</v>
      </c>
      <c r="N67" s="88" t="s">
        <v>915</v>
      </c>
      <c r="O67" s="88" t="s">
        <v>937</v>
      </c>
      <c r="P67" s="88" t="s">
        <v>320</v>
      </c>
      <c r="Q67" s="88" t="s">
        <v>767</v>
      </c>
      <c r="R67" s="89">
        <v>48722</v>
      </c>
    </row>
    <row r="68" spans="1:18" x14ac:dyDescent="0.25">
      <c r="A68" s="91">
        <v>2024</v>
      </c>
      <c r="B68" s="91" t="s">
        <v>506</v>
      </c>
      <c r="C68" s="91" t="s">
        <v>507</v>
      </c>
      <c r="D68" s="92" t="s">
        <v>915</v>
      </c>
      <c r="E68" s="92" t="s">
        <v>937</v>
      </c>
      <c r="F68" s="92" t="s">
        <v>321</v>
      </c>
      <c r="G68" s="92" t="s">
        <v>768</v>
      </c>
      <c r="H68" s="92">
        <v>31112</v>
      </c>
      <c r="I68" s="91"/>
      <c r="K68" s="88">
        <v>2023</v>
      </c>
      <c r="L68" s="88" t="s">
        <v>506</v>
      </c>
      <c r="M68" s="88" t="s">
        <v>507</v>
      </c>
      <c r="N68" s="88" t="s">
        <v>915</v>
      </c>
      <c r="O68" s="88" t="s">
        <v>937</v>
      </c>
      <c r="P68" s="88" t="s">
        <v>321</v>
      </c>
      <c r="Q68" s="88" t="s">
        <v>768</v>
      </c>
      <c r="R68" s="89">
        <v>28480</v>
      </c>
    </row>
    <row r="69" spans="1:18" x14ac:dyDescent="0.25">
      <c r="A69" s="91">
        <v>2024</v>
      </c>
      <c r="B69" s="91" t="s">
        <v>506</v>
      </c>
      <c r="C69" s="91" t="s">
        <v>507</v>
      </c>
      <c r="D69" s="92" t="s">
        <v>915</v>
      </c>
      <c r="E69" s="92" t="s">
        <v>937</v>
      </c>
      <c r="F69" s="92" t="s">
        <v>330</v>
      </c>
      <c r="G69" s="92" t="s">
        <v>777</v>
      </c>
      <c r="H69" s="92">
        <v>3625</v>
      </c>
      <c r="I69" s="91"/>
      <c r="K69" s="88">
        <v>2023</v>
      </c>
      <c r="L69" s="88" t="s">
        <v>506</v>
      </c>
      <c r="M69" s="88" t="s">
        <v>507</v>
      </c>
      <c r="N69" s="88" t="s">
        <v>915</v>
      </c>
      <c r="O69" s="88" t="s">
        <v>937</v>
      </c>
      <c r="P69" s="88" t="s">
        <v>330</v>
      </c>
      <c r="Q69" s="88" t="s">
        <v>777</v>
      </c>
      <c r="R69" s="89">
        <v>2944</v>
      </c>
    </row>
    <row r="70" spans="1:18" x14ac:dyDescent="0.25">
      <c r="A70" s="91">
        <v>2024</v>
      </c>
      <c r="B70" s="91" t="s">
        <v>506</v>
      </c>
      <c r="C70" s="91" t="s">
        <v>507</v>
      </c>
      <c r="D70" s="92" t="s">
        <v>915</v>
      </c>
      <c r="E70" s="92" t="s">
        <v>937</v>
      </c>
      <c r="F70" s="92" t="s">
        <v>324</v>
      </c>
      <c r="G70" s="92" t="s">
        <v>771</v>
      </c>
      <c r="H70" s="92">
        <v>11831</v>
      </c>
      <c r="I70" s="91"/>
      <c r="K70" s="88">
        <v>2023</v>
      </c>
      <c r="L70" s="88" t="s">
        <v>506</v>
      </c>
      <c r="M70" s="88" t="s">
        <v>507</v>
      </c>
      <c r="N70" s="88" t="s">
        <v>915</v>
      </c>
      <c r="O70" s="88" t="s">
        <v>937</v>
      </c>
      <c r="P70" s="88" t="s">
        <v>324</v>
      </c>
      <c r="Q70" s="88" t="s">
        <v>771</v>
      </c>
      <c r="R70" s="89">
        <v>10828</v>
      </c>
    </row>
    <row r="71" spans="1:18" x14ac:dyDescent="0.25">
      <c r="A71" s="91">
        <v>2024</v>
      </c>
      <c r="B71" s="91" t="s">
        <v>506</v>
      </c>
      <c r="C71" s="91" t="s">
        <v>507</v>
      </c>
      <c r="D71" s="92" t="s">
        <v>915</v>
      </c>
      <c r="E71" s="92" t="s">
        <v>937</v>
      </c>
      <c r="F71" s="92" t="s">
        <v>326</v>
      </c>
      <c r="G71" s="92" t="s">
        <v>773</v>
      </c>
      <c r="H71" s="92">
        <v>15334</v>
      </c>
      <c r="I71" s="91"/>
      <c r="K71" s="88">
        <v>2023</v>
      </c>
      <c r="L71" s="88" t="s">
        <v>506</v>
      </c>
      <c r="M71" s="88" t="s">
        <v>507</v>
      </c>
      <c r="N71" s="88" t="s">
        <v>915</v>
      </c>
      <c r="O71" s="88" t="s">
        <v>937</v>
      </c>
      <c r="P71" s="88" t="s">
        <v>326</v>
      </c>
      <c r="Q71" s="88" t="s">
        <v>773</v>
      </c>
      <c r="R71" s="89">
        <v>15311</v>
      </c>
    </row>
    <row r="72" spans="1:18" x14ac:dyDescent="0.25">
      <c r="A72" s="91">
        <v>2024</v>
      </c>
      <c r="B72" s="91" t="s">
        <v>506</v>
      </c>
      <c r="C72" s="91" t="s">
        <v>507</v>
      </c>
      <c r="D72" s="92" t="s">
        <v>915</v>
      </c>
      <c r="E72" s="92" t="s">
        <v>937</v>
      </c>
      <c r="F72" s="92" t="s">
        <v>386</v>
      </c>
      <c r="G72" s="92" t="s">
        <v>820</v>
      </c>
      <c r="H72" s="92">
        <v>64861</v>
      </c>
      <c r="I72" s="91"/>
      <c r="K72" s="88">
        <v>2023</v>
      </c>
      <c r="L72" s="88" t="s">
        <v>506</v>
      </c>
      <c r="M72" s="88" t="s">
        <v>507</v>
      </c>
      <c r="N72" s="88" t="s">
        <v>915</v>
      </c>
      <c r="O72" s="88" t="s">
        <v>937</v>
      </c>
      <c r="P72" s="88" t="s">
        <v>386</v>
      </c>
      <c r="Q72" s="88" t="s">
        <v>820</v>
      </c>
      <c r="R72" s="89">
        <v>65538</v>
      </c>
    </row>
    <row r="73" spans="1:18" x14ac:dyDescent="0.25">
      <c r="A73" s="91">
        <v>2024</v>
      </c>
      <c r="B73" s="91" t="s">
        <v>506</v>
      </c>
      <c r="C73" s="91" t="s">
        <v>507</v>
      </c>
      <c r="D73" s="92" t="s">
        <v>915</v>
      </c>
      <c r="E73" s="92" t="s">
        <v>937</v>
      </c>
      <c r="F73" s="92" t="s">
        <v>232</v>
      </c>
      <c r="G73" s="92" t="s">
        <v>695</v>
      </c>
      <c r="H73" s="92">
        <v>7007</v>
      </c>
      <c r="I73" s="91"/>
      <c r="K73" s="88">
        <v>2023</v>
      </c>
      <c r="L73" s="88" t="s">
        <v>506</v>
      </c>
      <c r="M73" s="88" t="s">
        <v>507</v>
      </c>
      <c r="N73" s="88" t="s">
        <v>915</v>
      </c>
      <c r="O73" s="88" t="s">
        <v>937</v>
      </c>
      <c r="P73" s="88" t="s">
        <v>232</v>
      </c>
      <c r="Q73" s="88" t="s">
        <v>695</v>
      </c>
      <c r="R73" s="89">
        <v>5417</v>
      </c>
    </row>
    <row r="74" spans="1:18" x14ac:dyDescent="0.25">
      <c r="A74" s="91">
        <v>2024</v>
      </c>
      <c r="B74" s="91" t="s">
        <v>506</v>
      </c>
      <c r="C74" s="91" t="s">
        <v>507</v>
      </c>
      <c r="D74" s="92" t="s">
        <v>915</v>
      </c>
      <c r="E74" s="92" t="s">
        <v>937</v>
      </c>
      <c r="F74" s="92" t="s">
        <v>382</v>
      </c>
      <c r="G74" s="92" t="s">
        <v>561</v>
      </c>
      <c r="H74" s="92">
        <v>4344</v>
      </c>
      <c r="I74" s="91"/>
      <c r="K74" s="88">
        <v>2023</v>
      </c>
      <c r="L74" s="88" t="s">
        <v>506</v>
      </c>
      <c r="M74" s="88" t="s">
        <v>507</v>
      </c>
      <c r="N74" s="88" t="s">
        <v>915</v>
      </c>
      <c r="O74" s="88" t="s">
        <v>937</v>
      </c>
      <c r="P74" s="88" t="s">
        <v>382</v>
      </c>
      <c r="Q74" s="88" t="s">
        <v>561</v>
      </c>
      <c r="R74" s="89">
        <v>5395</v>
      </c>
    </row>
    <row r="75" spans="1:18" x14ac:dyDescent="0.25">
      <c r="A75" s="91">
        <v>2024</v>
      </c>
      <c r="B75" s="91" t="s">
        <v>506</v>
      </c>
      <c r="C75" s="91" t="s">
        <v>507</v>
      </c>
      <c r="D75" s="92" t="s">
        <v>915</v>
      </c>
      <c r="E75" s="92" t="s">
        <v>937</v>
      </c>
      <c r="F75" s="92" t="s">
        <v>325</v>
      </c>
      <c r="G75" s="92" t="s">
        <v>772</v>
      </c>
      <c r="H75" s="92">
        <v>3905</v>
      </c>
      <c r="I75" s="91"/>
      <c r="K75" s="88">
        <v>2023</v>
      </c>
      <c r="L75" s="88" t="s">
        <v>506</v>
      </c>
      <c r="M75" s="88" t="s">
        <v>507</v>
      </c>
      <c r="N75" s="88" t="s">
        <v>915</v>
      </c>
      <c r="O75" s="88" t="s">
        <v>937</v>
      </c>
      <c r="P75" s="88" t="s">
        <v>325</v>
      </c>
      <c r="Q75" s="88" t="s">
        <v>772</v>
      </c>
      <c r="R75" s="89">
        <v>3979</v>
      </c>
    </row>
    <row r="76" spans="1:18" x14ac:dyDescent="0.25">
      <c r="A76" s="91">
        <v>2024</v>
      </c>
      <c r="B76" s="91" t="s">
        <v>506</v>
      </c>
      <c r="C76" s="91" t="s">
        <v>507</v>
      </c>
      <c r="D76" s="92" t="s">
        <v>915</v>
      </c>
      <c r="E76" s="92" t="s">
        <v>937</v>
      </c>
      <c r="F76" s="92" t="s">
        <v>322</v>
      </c>
      <c r="G76" s="92" t="s">
        <v>769</v>
      </c>
      <c r="H76" s="92">
        <v>23381</v>
      </c>
      <c r="I76" s="91"/>
      <c r="K76" s="88">
        <v>2023</v>
      </c>
      <c r="L76" s="88" t="s">
        <v>506</v>
      </c>
      <c r="M76" s="88" t="s">
        <v>507</v>
      </c>
      <c r="N76" s="88" t="s">
        <v>915</v>
      </c>
      <c r="O76" s="88" t="s">
        <v>937</v>
      </c>
      <c r="P76" s="88" t="s">
        <v>322</v>
      </c>
      <c r="Q76" s="88" t="s">
        <v>769</v>
      </c>
      <c r="R76" s="89">
        <v>19279</v>
      </c>
    </row>
    <row r="77" spans="1:18" x14ac:dyDescent="0.25">
      <c r="A77" s="91">
        <v>2024</v>
      </c>
      <c r="B77" s="91" t="s">
        <v>506</v>
      </c>
      <c r="C77" s="91" t="s">
        <v>507</v>
      </c>
      <c r="D77" s="92" t="s">
        <v>915</v>
      </c>
      <c r="E77" s="92" t="s">
        <v>937</v>
      </c>
      <c r="F77" s="92" t="s">
        <v>323</v>
      </c>
      <c r="G77" s="92" t="s">
        <v>770</v>
      </c>
      <c r="H77" s="92">
        <v>8802</v>
      </c>
      <c r="I77" s="91"/>
      <c r="K77" s="88">
        <v>2023</v>
      </c>
      <c r="L77" s="88" t="s">
        <v>506</v>
      </c>
      <c r="M77" s="88" t="s">
        <v>507</v>
      </c>
      <c r="N77" s="88" t="s">
        <v>915</v>
      </c>
      <c r="O77" s="88" t="s">
        <v>937</v>
      </c>
      <c r="P77" s="88" t="s">
        <v>323</v>
      </c>
      <c r="Q77" s="88" t="s">
        <v>770</v>
      </c>
      <c r="R77" s="89">
        <v>7882</v>
      </c>
    </row>
    <row r="78" spans="1:18" x14ac:dyDescent="0.25">
      <c r="A78" s="91">
        <v>2024</v>
      </c>
      <c r="B78" s="91" t="s">
        <v>506</v>
      </c>
      <c r="C78" s="91" t="s">
        <v>507</v>
      </c>
      <c r="D78" s="92" t="s">
        <v>915</v>
      </c>
      <c r="E78" s="92" t="s">
        <v>937</v>
      </c>
      <c r="F78" s="92" t="s">
        <v>328</v>
      </c>
      <c r="G78" s="92" t="s">
        <v>775</v>
      </c>
      <c r="H78" s="92">
        <v>116690</v>
      </c>
      <c r="I78" s="91"/>
      <c r="K78" s="88">
        <v>2023</v>
      </c>
      <c r="L78" s="88" t="s">
        <v>506</v>
      </c>
      <c r="M78" s="88" t="s">
        <v>507</v>
      </c>
      <c r="N78" s="88" t="s">
        <v>915</v>
      </c>
      <c r="O78" s="88" t="s">
        <v>937</v>
      </c>
      <c r="P78" s="88" t="s">
        <v>328</v>
      </c>
      <c r="Q78" s="88" t="s">
        <v>775</v>
      </c>
      <c r="R78" s="89">
        <v>101972</v>
      </c>
    </row>
    <row r="79" spans="1:18" x14ac:dyDescent="0.25">
      <c r="A79" s="91">
        <v>2024</v>
      </c>
      <c r="B79" s="91" t="s">
        <v>506</v>
      </c>
      <c r="C79" s="91" t="s">
        <v>507</v>
      </c>
      <c r="D79" s="92" t="s">
        <v>915</v>
      </c>
      <c r="E79" s="92" t="s">
        <v>937</v>
      </c>
      <c r="F79" s="92" t="s">
        <v>329</v>
      </c>
      <c r="G79" s="92" t="s">
        <v>776</v>
      </c>
      <c r="H79" s="92">
        <v>39601</v>
      </c>
      <c r="I79" s="91"/>
      <c r="K79" s="88">
        <v>2023</v>
      </c>
      <c r="L79" s="88" t="s">
        <v>506</v>
      </c>
      <c r="M79" s="88" t="s">
        <v>507</v>
      </c>
      <c r="N79" s="88" t="s">
        <v>915</v>
      </c>
      <c r="O79" s="88" t="s">
        <v>937</v>
      </c>
      <c r="P79" s="88" t="s">
        <v>329</v>
      </c>
      <c r="Q79" s="88" t="s">
        <v>776</v>
      </c>
      <c r="R79" s="89">
        <v>33726</v>
      </c>
    </row>
    <row r="80" spans="1:18" x14ac:dyDescent="0.25">
      <c r="A80" s="91">
        <v>2024</v>
      </c>
      <c r="B80" s="91" t="s">
        <v>506</v>
      </c>
      <c r="C80" s="91" t="s">
        <v>507</v>
      </c>
      <c r="D80" s="92" t="s">
        <v>915</v>
      </c>
      <c r="E80" s="92" t="s">
        <v>937</v>
      </c>
      <c r="F80" s="92" t="s">
        <v>327</v>
      </c>
      <c r="G80" s="92" t="s">
        <v>774</v>
      </c>
      <c r="H80" s="92">
        <v>36930</v>
      </c>
      <c r="I80" s="91"/>
      <c r="K80" s="88">
        <v>2023</v>
      </c>
      <c r="L80" s="88" t="s">
        <v>506</v>
      </c>
      <c r="M80" s="88" t="s">
        <v>507</v>
      </c>
      <c r="N80" s="88" t="s">
        <v>915</v>
      </c>
      <c r="O80" s="88" t="s">
        <v>937</v>
      </c>
      <c r="P80" s="88" t="s">
        <v>327</v>
      </c>
      <c r="Q80" s="88" t="s">
        <v>774</v>
      </c>
      <c r="R80" s="89">
        <v>37094</v>
      </c>
    </row>
    <row r="81" spans="1:18" x14ac:dyDescent="0.25">
      <c r="A81" s="91">
        <v>2024</v>
      </c>
      <c r="B81" s="91" t="s">
        <v>506</v>
      </c>
      <c r="C81" s="91" t="s">
        <v>507</v>
      </c>
      <c r="D81" s="92" t="s">
        <v>915</v>
      </c>
      <c r="E81" s="92" t="s">
        <v>937</v>
      </c>
      <c r="F81" s="92" t="s">
        <v>230</v>
      </c>
      <c r="G81" s="92" t="s">
        <v>693</v>
      </c>
      <c r="H81" s="92">
        <v>28040</v>
      </c>
      <c r="I81" s="91"/>
      <c r="K81" s="88">
        <v>2023</v>
      </c>
      <c r="L81" s="88" t="s">
        <v>506</v>
      </c>
      <c r="M81" s="88" t="s">
        <v>507</v>
      </c>
      <c r="N81" s="88" t="s">
        <v>915</v>
      </c>
      <c r="O81" s="88" t="s">
        <v>937</v>
      </c>
      <c r="P81" s="88" t="s">
        <v>230</v>
      </c>
      <c r="Q81" s="88" t="s">
        <v>693</v>
      </c>
      <c r="R81" s="89">
        <v>26022</v>
      </c>
    </row>
    <row r="82" spans="1:18" x14ac:dyDescent="0.25">
      <c r="A82" s="91">
        <v>2024</v>
      </c>
      <c r="B82" s="91" t="s">
        <v>506</v>
      </c>
      <c r="C82" s="91" t="s">
        <v>507</v>
      </c>
      <c r="D82" s="92" t="s">
        <v>915</v>
      </c>
      <c r="E82" s="92" t="s">
        <v>937</v>
      </c>
      <c r="F82" s="92" t="s">
        <v>231</v>
      </c>
      <c r="G82" s="92" t="s">
        <v>694</v>
      </c>
      <c r="H82" s="92">
        <v>12148</v>
      </c>
      <c r="I82" s="91"/>
      <c r="K82" s="88">
        <v>2023</v>
      </c>
      <c r="L82" s="88" t="s">
        <v>506</v>
      </c>
      <c r="M82" s="88" t="s">
        <v>507</v>
      </c>
      <c r="N82" s="88" t="s">
        <v>915</v>
      </c>
      <c r="O82" s="88" t="s">
        <v>937</v>
      </c>
      <c r="P82" s="88" t="s">
        <v>231</v>
      </c>
      <c r="Q82" s="88" t="s">
        <v>694</v>
      </c>
      <c r="R82" s="89">
        <v>10851</v>
      </c>
    </row>
    <row r="83" spans="1:18" x14ac:dyDescent="0.25">
      <c r="A83" s="91">
        <v>2024</v>
      </c>
      <c r="B83" s="91" t="s">
        <v>506</v>
      </c>
      <c r="C83" s="91" t="s">
        <v>507</v>
      </c>
      <c r="D83" s="92" t="s">
        <v>101</v>
      </c>
      <c r="E83" s="92" t="s">
        <v>444</v>
      </c>
      <c r="F83" s="92" t="s">
        <v>101</v>
      </c>
      <c r="G83" s="92" t="s">
        <v>444</v>
      </c>
      <c r="H83" s="92">
        <v>153109</v>
      </c>
      <c r="I83" s="91"/>
      <c r="K83" s="88">
        <v>2023</v>
      </c>
      <c r="L83" s="88" t="s">
        <v>506</v>
      </c>
      <c r="M83" s="88" t="s">
        <v>507</v>
      </c>
      <c r="N83" s="88" t="s">
        <v>101</v>
      </c>
      <c r="O83" s="88" t="s">
        <v>444</v>
      </c>
      <c r="P83" s="88" t="s">
        <v>101</v>
      </c>
      <c r="Q83" s="88" t="s">
        <v>444</v>
      </c>
      <c r="R83" s="89">
        <v>134193</v>
      </c>
    </row>
    <row r="84" spans="1:18" x14ac:dyDescent="0.25">
      <c r="A84" s="91">
        <v>2024</v>
      </c>
      <c r="B84" s="91" t="s">
        <v>506</v>
      </c>
      <c r="C84" s="91" t="s">
        <v>507</v>
      </c>
      <c r="D84" s="92" t="s">
        <v>101</v>
      </c>
      <c r="E84" s="92" t="s">
        <v>444</v>
      </c>
      <c r="F84" s="92" t="s">
        <v>102</v>
      </c>
      <c r="G84" s="92" t="s">
        <v>445</v>
      </c>
      <c r="H84" s="92">
        <v>74595</v>
      </c>
      <c r="I84" s="91"/>
      <c r="K84" s="88">
        <v>2023</v>
      </c>
      <c r="L84" s="88" t="s">
        <v>506</v>
      </c>
      <c r="M84" s="88" t="s">
        <v>507</v>
      </c>
      <c r="N84" s="88" t="s">
        <v>101</v>
      </c>
      <c r="O84" s="88" t="s">
        <v>444</v>
      </c>
      <c r="P84" s="88" t="s">
        <v>102</v>
      </c>
      <c r="Q84" s="88" t="s">
        <v>445</v>
      </c>
      <c r="R84" s="89">
        <v>68328</v>
      </c>
    </row>
    <row r="85" spans="1:18" x14ac:dyDescent="0.25">
      <c r="A85" s="91">
        <v>2024</v>
      </c>
      <c r="B85" s="91" t="s">
        <v>506</v>
      </c>
      <c r="C85" s="91" t="s">
        <v>507</v>
      </c>
      <c r="D85" s="92" t="s">
        <v>344</v>
      </c>
      <c r="E85" s="92" t="s">
        <v>495</v>
      </c>
      <c r="F85" s="92" t="s">
        <v>344</v>
      </c>
      <c r="G85" s="92" t="s">
        <v>495</v>
      </c>
      <c r="H85" s="92">
        <v>3213145</v>
      </c>
      <c r="I85" s="91"/>
      <c r="K85" s="88">
        <v>2023</v>
      </c>
      <c r="L85" s="88" t="s">
        <v>506</v>
      </c>
      <c r="M85" s="88" t="s">
        <v>507</v>
      </c>
      <c r="N85" s="88" t="s">
        <v>344</v>
      </c>
      <c r="O85" s="88" t="s">
        <v>495</v>
      </c>
      <c r="P85" s="88" t="s">
        <v>344</v>
      </c>
      <c r="Q85" s="88" t="s">
        <v>495</v>
      </c>
      <c r="R85" s="89">
        <v>2970335</v>
      </c>
    </row>
    <row r="86" spans="1:18" x14ac:dyDescent="0.25">
      <c r="A86" s="91">
        <v>2024</v>
      </c>
      <c r="B86" s="91" t="s">
        <v>506</v>
      </c>
      <c r="C86" s="91" t="s">
        <v>507</v>
      </c>
      <c r="D86" s="92" t="s">
        <v>344</v>
      </c>
      <c r="E86" s="92" t="s">
        <v>495</v>
      </c>
      <c r="F86" s="92" t="s">
        <v>345</v>
      </c>
      <c r="G86" s="92" t="s">
        <v>496</v>
      </c>
      <c r="H86" s="92">
        <v>1464059</v>
      </c>
      <c r="I86" s="91"/>
      <c r="K86" s="88">
        <v>2023</v>
      </c>
      <c r="L86" s="88" t="s">
        <v>506</v>
      </c>
      <c r="M86" s="88" t="s">
        <v>507</v>
      </c>
      <c r="N86" s="88" t="s">
        <v>344</v>
      </c>
      <c r="O86" s="88" t="s">
        <v>495</v>
      </c>
      <c r="P86" s="88" t="s">
        <v>345</v>
      </c>
      <c r="Q86" s="88" t="s">
        <v>496</v>
      </c>
      <c r="R86" s="89">
        <v>1358966</v>
      </c>
    </row>
    <row r="87" spans="1:18" x14ac:dyDescent="0.25">
      <c r="A87" s="91">
        <v>2024</v>
      </c>
      <c r="B87" s="91" t="s">
        <v>506</v>
      </c>
      <c r="C87" s="91" t="s">
        <v>507</v>
      </c>
      <c r="D87" s="92" t="s">
        <v>916</v>
      </c>
      <c r="E87" s="92" t="s">
        <v>890</v>
      </c>
      <c r="F87" s="92" t="s">
        <v>251</v>
      </c>
      <c r="G87" s="92" t="s">
        <v>713</v>
      </c>
      <c r="H87" s="92">
        <v>122808</v>
      </c>
      <c r="I87" s="91"/>
      <c r="K87" s="88">
        <v>2023</v>
      </c>
      <c r="L87" s="88" t="s">
        <v>506</v>
      </c>
      <c r="M87" s="88" t="s">
        <v>507</v>
      </c>
      <c r="N87" s="88" t="s">
        <v>916</v>
      </c>
      <c r="O87" s="88" t="s">
        <v>890</v>
      </c>
      <c r="P87" s="88" t="s">
        <v>251</v>
      </c>
      <c r="Q87" s="88" t="s">
        <v>713</v>
      </c>
      <c r="R87" s="89">
        <v>117942</v>
      </c>
    </row>
    <row r="88" spans="1:18" x14ac:dyDescent="0.25">
      <c r="A88" s="91">
        <v>2024</v>
      </c>
      <c r="B88" s="91" t="s">
        <v>506</v>
      </c>
      <c r="C88" s="91" t="s">
        <v>507</v>
      </c>
      <c r="D88" s="92" t="s">
        <v>916</v>
      </c>
      <c r="E88" s="92" t="s">
        <v>890</v>
      </c>
      <c r="F88" s="92" t="s">
        <v>253</v>
      </c>
      <c r="G88" s="92" t="s">
        <v>715</v>
      </c>
      <c r="H88" s="92">
        <v>193273</v>
      </c>
      <c r="I88" s="91"/>
      <c r="K88" s="88">
        <v>2023</v>
      </c>
      <c r="L88" s="88" t="s">
        <v>506</v>
      </c>
      <c r="M88" s="88" t="s">
        <v>507</v>
      </c>
      <c r="N88" s="88" t="s">
        <v>916</v>
      </c>
      <c r="O88" s="88" t="s">
        <v>890</v>
      </c>
      <c r="P88" s="88" t="s">
        <v>253</v>
      </c>
      <c r="Q88" s="88" t="s">
        <v>715</v>
      </c>
      <c r="R88" s="89">
        <v>183838</v>
      </c>
    </row>
    <row r="89" spans="1:18" x14ac:dyDescent="0.25">
      <c r="A89" s="91">
        <v>2024</v>
      </c>
      <c r="B89" s="91" t="s">
        <v>506</v>
      </c>
      <c r="C89" s="91" t="s">
        <v>507</v>
      </c>
      <c r="D89" s="92" t="s">
        <v>916</v>
      </c>
      <c r="E89" s="92" t="s">
        <v>890</v>
      </c>
      <c r="F89" s="92" t="s">
        <v>252</v>
      </c>
      <c r="G89" s="92" t="s">
        <v>714</v>
      </c>
      <c r="H89" s="92">
        <v>71906</v>
      </c>
      <c r="I89" s="91"/>
      <c r="K89" s="88">
        <v>2023</v>
      </c>
      <c r="L89" s="88" t="s">
        <v>506</v>
      </c>
      <c r="M89" s="88" t="s">
        <v>507</v>
      </c>
      <c r="N89" s="88" t="s">
        <v>916</v>
      </c>
      <c r="O89" s="88" t="s">
        <v>890</v>
      </c>
      <c r="P89" s="88" t="s">
        <v>252</v>
      </c>
      <c r="Q89" s="88" t="s">
        <v>714</v>
      </c>
      <c r="R89" s="89">
        <v>61520</v>
      </c>
    </row>
    <row r="90" spans="1:18" x14ac:dyDescent="0.25">
      <c r="A90" s="91">
        <v>2024</v>
      </c>
      <c r="B90" s="91" t="s">
        <v>506</v>
      </c>
      <c r="C90" s="91" t="s">
        <v>507</v>
      </c>
      <c r="D90" s="92" t="s">
        <v>916</v>
      </c>
      <c r="E90" s="92" t="s">
        <v>890</v>
      </c>
      <c r="F90" s="92" t="s">
        <v>247</v>
      </c>
      <c r="G90" s="92" t="s">
        <v>709</v>
      </c>
      <c r="H90" s="92">
        <v>193015</v>
      </c>
      <c r="I90" s="91"/>
      <c r="K90" s="88">
        <v>2023</v>
      </c>
      <c r="L90" s="88" t="s">
        <v>506</v>
      </c>
      <c r="M90" s="88" t="s">
        <v>507</v>
      </c>
      <c r="N90" s="88" t="s">
        <v>916</v>
      </c>
      <c r="O90" s="88" t="s">
        <v>890</v>
      </c>
      <c r="P90" s="88" t="s">
        <v>247</v>
      </c>
      <c r="Q90" s="88" t="s">
        <v>709</v>
      </c>
      <c r="R90" s="89">
        <v>178460</v>
      </c>
    </row>
    <row r="91" spans="1:18" x14ac:dyDescent="0.25">
      <c r="A91" s="91">
        <v>2024</v>
      </c>
      <c r="B91" s="91" t="s">
        <v>506</v>
      </c>
      <c r="C91" s="91" t="s">
        <v>507</v>
      </c>
      <c r="D91" s="92" t="s">
        <v>916</v>
      </c>
      <c r="E91" s="92" t="s">
        <v>890</v>
      </c>
      <c r="F91" s="92" t="s">
        <v>248</v>
      </c>
      <c r="G91" s="92" t="s">
        <v>710</v>
      </c>
      <c r="H91" s="92">
        <v>97925</v>
      </c>
      <c r="I91" s="91"/>
      <c r="K91" s="88">
        <v>2023</v>
      </c>
      <c r="L91" s="88" t="s">
        <v>506</v>
      </c>
      <c r="M91" s="88" t="s">
        <v>507</v>
      </c>
      <c r="N91" s="88" t="s">
        <v>916</v>
      </c>
      <c r="O91" s="88" t="s">
        <v>890</v>
      </c>
      <c r="P91" s="88" t="s">
        <v>248</v>
      </c>
      <c r="Q91" s="88" t="s">
        <v>710</v>
      </c>
      <c r="R91" s="89">
        <v>98351</v>
      </c>
    </row>
    <row r="92" spans="1:18" x14ac:dyDescent="0.25">
      <c r="A92" s="91">
        <v>2024</v>
      </c>
      <c r="B92" s="91" t="s">
        <v>506</v>
      </c>
      <c r="C92" s="91" t="s">
        <v>507</v>
      </c>
      <c r="D92" s="92" t="s">
        <v>916</v>
      </c>
      <c r="E92" s="92" t="s">
        <v>890</v>
      </c>
      <c r="F92" s="92" t="s">
        <v>250</v>
      </c>
      <c r="G92" s="92" t="s">
        <v>712</v>
      </c>
      <c r="H92" s="92">
        <v>86571</v>
      </c>
      <c r="I92" s="91"/>
      <c r="K92" s="88">
        <v>2023</v>
      </c>
      <c r="L92" s="88" t="s">
        <v>506</v>
      </c>
      <c r="M92" s="88" t="s">
        <v>507</v>
      </c>
      <c r="N92" s="88" t="s">
        <v>916</v>
      </c>
      <c r="O92" s="88" t="s">
        <v>890</v>
      </c>
      <c r="P92" s="88" t="s">
        <v>250</v>
      </c>
      <c r="Q92" s="88" t="s">
        <v>712</v>
      </c>
      <c r="R92" s="89">
        <v>84236</v>
      </c>
    </row>
    <row r="93" spans="1:18" x14ac:dyDescent="0.25">
      <c r="A93" s="91">
        <v>2024</v>
      </c>
      <c r="B93" s="91" t="s">
        <v>506</v>
      </c>
      <c r="C93" s="91" t="s">
        <v>507</v>
      </c>
      <c r="D93" s="92" t="s">
        <v>110</v>
      </c>
      <c r="E93" s="92" t="s">
        <v>451</v>
      </c>
      <c r="F93" s="92" t="s">
        <v>110</v>
      </c>
      <c r="G93" s="92" t="s">
        <v>451</v>
      </c>
      <c r="H93" s="92">
        <v>1142648</v>
      </c>
      <c r="I93" s="91"/>
      <c r="K93" s="88">
        <v>2023</v>
      </c>
      <c r="L93" s="88" t="s">
        <v>506</v>
      </c>
      <c r="M93" s="88" t="s">
        <v>507</v>
      </c>
      <c r="N93" s="88" t="s">
        <v>110</v>
      </c>
      <c r="O93" s="88" t="s">
        <v>451</v>
      </c>
      <c r="P93" s="88" t="s">
        <v>110</v>
      </c>
      <c r="Q93" s="88" t="s">
        <v>451</v>
      </c>
      <c r="R93" s="89">
        <v>1067166</v>
      </c>
    </row>
    <row r="94" spans="1:18" x14ac:dyDescent="0.25">
      <c r="A94" s="91">
        <v>2024</v>
      </c>
      <c r="B94" s="91" t="s">
        <v>506</v>
      </c>
      <c r="C94" s="91" t="s">
        <v>507</v>
      </c>
      <c r="D94" s="92" t="s">
        <v>110</v>
      </c>
      <c r="E94" s="92" t="s">
        <v>451</v>
      </c>
      <c r="F94" s="92" t="s">
        <v>111</v>
      </c>
      <c r="G94" s="92" t="s">
        <v>452</v>
      </c>
      <c r="H94" s="92">
        <v>570872</v>
      </c>
      <c r="I94" s="91"/>
      <c r="K94" s="88">
        <v>2023</v>
      </c>
      <c r="L94" s="88" t="s">
        <v>506</v>
      </c>
      <c r="M94" s="88" t="s">
        <v>507</v>
      </c>
      <c r="N94" s="88" t="s">
        <v>110</v>
      </c>
      <c r="O94" s="88" t="s">
        <v>451</v>
      </c>
      <c r="P94" s="88" t="s">
        <v>111</v>
      </c>
      <c r="Q94" s="88" t="s">
        <v>452</v>
      </c>
      <c r="R94" s="89">
        <v>520394</v>
      </c>
    </row>
    <row r="95" spans="1:18" x14ac:dyDescent="0.25">
      <c r="A95" s="91">
        <v>2024</v>
      </c>
      <c r="B95" s="91" t="s">
        <v>506</v>
      </c>
      <c r="C95" s="91" t="s">
        <v>507</v>
      </c>
      <c r="D95" s="92" t="s">
        <v>135</v>
      </c>
      <c r="E95" s="92" t="s">
        <v>457</v>
      </c>
      <c r="F95" s="92" t="s">
        <v>135</v>
      </c>
      <c r="G95" s="92" t="s">
        <v>457</v>
      </c>
      <c r="H95" s="92">
        <v>427181</v>
      </c>
      <c r="I95" s="91"/>
      <c r="K95" s="88">
        <v>2023</v>
      </c>
      <c r="L95" s="88" t="s">
        <v>506</v>
      </c>
      <c r="M95" s="88" t="s">
        <v>507</v>
      </c>
      <c r="N95" s="88" t="s">
        <v>135</v>
      </c>
      <c r="O95" s="88" t="s">
        <v>457</v>
      </c>
      <c r="P95" s="88" t="s">
        <v>135</v>
      </c>
      <c r="Q95" s="88" t="s">
        <v>457</v>
      </c>
      <c r="R95" s="89">
        <v>385137</v>
      </c>
    </row>
    <row r="96" spans="1:18" x14ac:dyDescent="0.25">
      <c r="A96" s="91">
        <v>2024</v>
      </c>
      <c r="B96" s="91" t="s">
        <v>506</v>
      </c>
      <c r="C96" s="91" t="s">
        <v>507</v>
      </c>
      <c r="D96" s="92" t="s">
        <v>135</v>
      </c>
      <c r="E96" s="92" t="s">
        <v>457</v>
      </c>
      <c r="F96" s="92" t="s">
        <v>136</v>
      </c>
      <c r="G96" s="92" t="s">
        <v>458</v>
      </c>
      <c r="H96" s="92">
        <v>152517</v>
      </c>
      <c r="I96" s="91"/>
      <c r="K96" s="88">
        <v>2023</v>
      </c>
      <c r="L96" s="88" t="s">
        <v>506</v>
      </c>
      <c r="M96" s="88" t="s">
        <v>507</v>
      </c>
      <c r="N96" s="88" t="s">
        <v>135</v>
      </c>
      <c r="O96" s="88" t="s">
        <v>457</v>
      </c>
      <c r="P96" s="88" t="s">
        <v>136</v>
      </c>
      <c r="Q96" s="88" t="s">
        <v>458</v>
      </c>
      <c r="R96" s="89">
        <v>141580</v>
      </c>
    </row>
    <row r="97" spans="1:18" x14ac:dyDescent="0.25">
      <c r="A97" s="91">
        <v>2024</v>
      </c>
      <c r="B97" s="91" t="s">
        <v>506</v>
      </c>
      <c r="C97" s="91" t="s">
        <v>507</v>
      </c>
      <c r="D97" s="92" t="s">
        <v>295</v>
      </c>
      <c r="E97" s="92" t="s">
        <v>491</v>
      </c>
      <c r="F97" s="92" t="s">
        <v>295</v>
      </c>
      <c r="G97" s="92" t="s">
        <v>491</v>
      </c>
      <c r="H97" s="92">
        <v>899416</v>
      </c>
      <c r="I97" s="91"/>
      <c r="K97" s="88">
        <v>2023</v>
      </c>
      <c r="L97" s="88" t="s">
        <v>506</v>
      </c>
      <c r="M97" s="88" t="s">
        <v>507</v>
      </c>
      <c r="N97" s="88" t="s">
        <v>295</v>
      </c>
      <c r="O97" s="88" t="s">
        <v>491</v>
      </c>
      <c r="P97" s="88" t="s">
        <v>295</v>
      </c>
      <c r="Q97" s="88" t="s">
        <v>491</v>
      </c>
      <c r="R97" s="89">
        <v>831861</v>
      </c>
    </row>
    <row r="98" spans="1:18" x14ac:dyDescent="0.25">
      <c r="A98" s="91">
        <v>2024</v>
      </c>
      <c r="B98" s="91" t="s">
        <v>506</v>
      </c>
      <c r="C98" s="91" t="s">
        <v>507</v>
      </c>
      <c r="D98" s="92" t="s">
        <v>295</v>
      </c>
      <c r="E98" s="92" t="s">
        <v>491</v>
      </c>
      <c r="F98" s="92" t="s">
        <v>374</v>
      </c>
      <c r="G98" s="92" t="s">
        <v>502</v>
      </c>
      <c r="H98" s="92">
        <v>389822</v>
      </c>
      <c r="I98" s="91"/>
      <c r="K98" s="88">
        <v>2023</v>
      </c>
      <c r="L98" s="88" t="s">
        <v>506</v>
      </c>
      <c r="M98" s="88" t="s">
        <v>507</v>
      </c>
      <c r="N98" s="88" t="s">
        <v>295</v>
      </c>
      <c r="O98" s="88" t="s">
        <v>491</v>
      </c>
      <c r="P98" s="88" t="s">
        <v>374</v>
      </c>
      <c r="Q98" s="88" t="s">
        <v>502</v>
      </c>
      <c r="R98" s="89">
        <v>359191</v>
      </c>
    </row>
    <row r="99" spans="1:18" x14ac:dyDescent="0.25">
      <c r="A99" s="91">
        <v>2024</v>
      </c>
      <c r="B99" s="91" t="s">
        <v>506</v>
      </c>
      <c r="C99" s="91" t="s">
        <v>507</v>
      </c>
      <c r="D99" s="92" t="s">
        <v>295</v>
      </c>
      <c r="E99" s="92" t="s">
        <v>491</v>
      </c>
      <c r="F99" s="92" t="s">
        <v>296</v>
      </c>
      <c r="G99" s="92" t="s">
        <v>492</v>
      </c>
      <c r="H99" s="92">
        <v>45535</v>
      </c>
      <c r="I99" s="91"/>
      <c r="K99" s="88">
        <v>2023</v>
      </c>
      <c r="L99" s="88" t="s">
        <v>506</v>
      </c>
      <c r="M99" s="88" t="s">
        <v>507</v>
      </c>
      <c r="N99" s="88" t="s">
        <v>295</v>
      </c>
      <c r="O99" s="88" t="s">
        <v>491</v>
      </c>
      <c r="P99" s="88" t="s">
        <v>296</v>
      </c>
      <c r="Q99" s="88" t="s">
        <v>492</v>
      </c>
      <c r="R99" s="89">
        <v>40940</v>
      </c>
    </row>
    <row r="100" spans="1:18" x14ac:dyDescent="0.25">
      <c r="A100" s="91">
        <v>2024</v>
      </c>
      <c r="B100" s="91" t="s">
        <v>506</v>
      </c>
      <c r="C100" s="91" t="s">
        <v>507</v>
      </c>
      <c r="D100" s="92" t="s">
        <v>929</v>
      </c>
      <c r="E100" s="92" t="s">
        <v>955</v>
      </c>
      <c r="F100" s="92" t="s">
        <v>291</v>
      </c>
      <c r="G100" s="92" t="s">
        <v>741</v>
      </c>
      <c r="H100" s="92">
        <v>50589</v>
      </c>
      <c r="I100" s="91"/>
      <c r="K100" s="88">
        <v>2023</v>
      </c>
      <c r="L100" s="88" t="s">
        <v>506</v>
      </c>
      <c r="M100" s="88" t="s">
        <v>507</v>
      </c>
      <c r="N100" s="88" t="s">
        <v>929</v>
      </c>
      <c r="O100" s="88" t="s">
        <v>955</v>
      </c>
      <c r="P100" s="88" t="s">
        <v>291</v>
      </c>
      <c r="Q100" s="88" t="s">
        <v>741</v>
      </c>
      <c r="R100" s="89">
        <v>51403</v>
      </c>
    </row>
    <row r="101" spans="1:18" x14ac:dyDescent="0.25">
      <c r="A101" s="91">
        <v>2024</v>
      </c>
      <c r="B101" s="91" t="s">
        <v>506</v>
      </c>
      <c r="C101" s="91" t="s">
        <v>507</v>
      </c>
      <c r="D101" s="92" t="s">
        <v>929</v>
      </c>
      <c r="E101" s="92" t="s">
        <v>955</v>
      </c>
      <c r="F101" s="92" t="s">
        <v>179</v>
      </c>
      <c r="G101" s="92" t="s">
        <v>469</v>
      </c>
      <c r="H101" s="92">
        <v>384130</v>
      </c>
      <c r="I101" s="91"/>
      <c r="K101" s="88">
        <v>2023</v>
      </c>
      <c r="L101" s="88" t="s">
        <v>506</v>
      </c>
      <c r="M101" s="88" t="s">
        <v>507</v>
      </c>
      <c r="N101" s="88" t="s">
        <v>929</v>
      </c>
      <c r="O101" s="88" t="s">
        <v>955</v>
      </c>
      <c r="P101" s="88" t="s">
        <v>179</v>
      </c>
      <c r="Q101" s="88" t="s">
        <v>469</v>
      </c>
      <c r="R101" s="89">
        <v>360288</v>
      </c>
    </row>
    <row r="102" spans="1:18" x14ac:dyDescent="0.25">
      <c r="A102" s="91">
        <v>2024</v>
      </c>
      <c r="B102" s="91" t="s">
        <v>506</v>
      </c>
      <c r="C102" s="91" t="s">
        <v>507</v>
      </c>
      <c r="D102" s="92" t="s">
        <v>929</v>
      </c>
      <c r="E102" s="92" t="s">
        <v>955</v>
      </c>
      <c r="F102" s="92" t="s">
        <v>183</v>
      </c>
      <c r="G102" s="92" t="s">
        <v>472</v>
      </c>
      <c r="H102" s="92">
        <v>5497</v>
      </c>
      <c r="I102" s="91"/>
      <c r="K102" s="88">
        <v>2023</v>
      </c>
      <c r="L102" s="88" t="s">
        <v>506</v>
      </c>
      <c r="M102" s="88" t="s">
        <v>507</v>
      </c>
      <c r="N102" s="88" t="s">
        <v>929</v>
      </c>
      <c r="O102" s="88" t="s">
        <v>955</v>
      </c>
      <c r="P102" s="88" t="s">
        <v>183</v>
      </c>
      <c r="Q102" s="88" t="s">
        <v>472</v>
      </c>
      <c r="R102" s="89">
        <v>6379</v>
      </c>
    </row>
    <row r="103" spans="1:18" x14ac:dyDescent="0.25">
      <c r="A103" s="91">
        <v>2024</v>
      </c>
      <c r="B103" s="91" t="s">
        <v>506</v>
      </c>
      <c r="C103" s="91" t="s">
        <v>507</v>
      </c>
      <c r="D103" s="92" t="s">
        <v>929</v>
      </c>
      <c r="E103" s="92" t="s">
        <v>955</v>
      </c>
      <c r="F103" s="92" t="s">
        <v>289</v>
      </c>
      <c r="G103" s="92" t="s">
        <v>739</v>
      </c>
      <c r="H103" s="92">
        <v>31226</v>
      </c>
      <c r="I103" s="91"/>
      <c r="K103" s="88">
        <v>2023</v>
      </c>
      <c r="L103" s="88" t="s">
        <v>506</v>
      </c>
      <c r="M103" s="88" t="s">
        <v>507</v>
      </c>
      <c r="N103" s="88" t="s">
        <v>929</v>
      </c>
      <c r="O103" s="88" t="s">
        <v>955</v>
      </c>
      <c r="P103" s="88" t="s">
        <v>289</v>
      </c>
      <c r="Q103" s="88" t="s">
        <v>739</v>
      </c>
      <c r="R103" s="89">
        <v>26983</v>
      </c>
    </row>
    <row r="104" spans="1:18" x14ac:dyDescent="0.25">
      <c r="A104" s="91">
        <v>2024</v>
      </c>
      <c r="B104" s="91" t="s">
        <v>506</v>
      </c>
      <c r="C104" s="91" t="s">
        <v>507</v>
      </c>
      <c r="D104" s="92" t="s">
        <v>929</v>
      </c>
      <c r="E104" s="92" t="s">
        <v>955</v>
      </c>
      <c r="F104" s="92" t="s">
        <v>290</v>
      </c>
      <c r="G104" s="92" t="s">
        <v>740</v>
      </c>
      <c r="H104" s="92">
        <v>21549</v>
      </c>
      <c r="I104" s="91"/>
      <c r="K104" s="88">
        <v>2023</v>
      </c>
      <c r="L104" s="88" t="s">
        <v>506</v>
      </c>
      <c r="M104" s="88" t="s">
        <v>507</v>
      </c>
      <c r="N104" s="88" t="s">
        <v>929</v>
      </c>
      <c r="O104" s="88" t="s">
        <v>955</v>
      </c>
      <c r="P104" s="88" t="s">
        <v>290</v>
      </c>
      <c r="Q104" s="88" t="s">
        <v>740</v>
      </c>
      <c r="R104" s="89">
        <v>20793</v>
      </c>
    </row>
    <row r="105" spans="1:18" x14ac:dyDescent="0.25">
      <c r="A105" s="91">
        <v>2024</v>
      </c>
      <c r="B105" s="91" t="s">
        <v>506</v>
      </c>
      <c r="C105" s="91" t="s">
        <v>507</v>
      </c>
      <c r="D105" s="92" t="s">
        <v>929</v>
      </c>
      <c r="E105" s="92" t="s">
        <v>955</v>
      </c>
      <c r="F105" s="92" t="s">
        <v>198</v>
      </c>
      <c r="G105" s="92" t="s">
        <v>667</v>
      </c>
      <c r="H105" s="92">
        <v>52258</v>
      </c>
      <c r="I105" s="91"/>
      <c r="K105" s="88">
        <v>2023</v>
      </c>
      <c r="L105" s="88" t="s">
        <v>506</v>
      </c>
      <c r="M105" s="88" t="s">
        <v>507</v>
      </c>
      <c r="N105" s="88" t="s">
        <v>929</v>
      </c>
      <c r="O105" s="88" t="s">
        <v>955</v>
      </c>
      <c r="P105" s="88" t="s">
        <v>198</v>
      </c>
      <c r="Q105" s="88" t="s">
        <v>667</v>
      </c>
      <c r="R105" s="89">
        <v>49583</v>
      </c>
    </row>
    <row r="106" spans="1:18" x14ac:dyDescent="0.25">
      <c r="A106" s="91">
        <v>2024</v>
      </c>
      <c r="B106" s="91" t="s">
        <v>506</v>
      </c>
      <c r="C106" s="91" t="s">
        <v>507</v>
      </c>
      <c r="D106" s="92" t="s">
        <v>929</v>
      </c>
      <c r="E106" s="92" t="s">
        <v>955</v>
      </c>
      <c r="F106" s="92" t="s">
        <v>285</v>
      </c>
      <c r="G106" s="92" t="s">
        <v>735</v>
      </c>
      <c r="H106" s="92">
        <v>88784</v>
      </c>
      <c r="I106" s="91"/>
      <c r="K106" s="88">
        <v>2023</v>
      </c>
      <c r="L106" s="88" t="s">
        <v>506</v>
      </c>
      <c r="M106" s="88" t="s">
        <v>507</v>
      </c>
      <c r="N106" s="88" t="s">
        <v>929</v>
      </c>
      <c r="O106" s="88" t="s">
        <v>955</v>
      </c>
      <c r="P106" s="88" t="s">
        <v>285</v>
      </c>
      <c r="Q106" s="88" t="s">
        <v>735</v>
      </c>
      <c r="R106" s="89">
        <v>76899</v>
      </c>
    </row>
    <row r="107" spans="1:18" x14ac:dyDescent="0.25">
      <c r="A107" s="91">
        <v>2024</v>
      </c>
      <c r="B107" s="91" t="s">
        <v>506</v>
      </c>
      <c r="C107" s="91" t="s">
        <v>507</v>
      </c>
      <c r="D107" s="92" t="s">
        <v>929</v>
      </c>
      <c r="E107" s="92" t="s">
        <v>955</v>
      </c>
      <c r="F107" s="92" t="s">
        <v>286</v>
      </c>
      <c r="G107" s="92" t="s">
        <v>736</v>
      </c>
      <c r="H107" s="92">
        <v>47073</v>
      </c>
      <c r="I107" s="91"/>
      <c r="K107" s="88">
        <v>2023</v>
      </c>
      <c r="L107" s="88" t="s">
        <v>506</v>
      </c>
      <c r="M107" s="88" t="s">
        <v>507</v>
      </c>
      <c r="N107" s="88" t="s">
        <v>929</v>
      </c>
      <c r="O107" s="88" t="s">
        <v>955</v>
      </c>
      <c r="P107" s="88" t="s">
        <v>286</v>
      </c>
      <c r="Q107" s="88" t="s">
        <v>736</v>
      </c>
      <c r="R107" s="89">
        <v>43958</v>
      </c>
    </row>
    <row r="108" spans="1:18" x14ac:dyDescent="0.25">
      <c r="A108" s="91">
        <v>2024</v>
      </c>
      <c r="B108" s="91" t="s">
        <v>506</v>
      </c>
      <c r="C108" s="91" t="s">
        <v>507</v>
      </c>
      <c r="D108" s="92" t="s">
        <v>929</v>
      </c>
      <c r="E108" s="92" t="s">
        <v>955</v>
      </c>
      <c r="F108" s="92" t="s">
        <v>287</v>
      </c>
      <c r="G108" s="92" t="s">
        <v>737</v>
      </c>
      <c r="H108" s="92">
        <v>23623</v>
      </c>
      <c r="I108" s="91"/>
      <c r="K108" s="88">
        <v>2023</v>
      </c>
      <c r="L108" s="88" t="s">
        <v>506</v>
      </c>
      <c r="M108" s="88" t="s">
        <v>507</v>
      </c>
      <c r="N108" s="88" t="s">
        <v>929</v>
      </c>
      <c r="O108" s="88" t="s">
        <v>955</v>
      </c>
      <c r="P108" s="88" t="s">
        <v>287</v>
      </c>
      <c r="Q108" s="88" t="s">
        <v>737</v>
      </c>
      <c r="R108" s="89">
        <v>19155</v>
      </c>
    </row>
    <row r="109" spans="1:18" x14ac:dyDescent="0.25">
      <c r="A109" s="91">
        <v>2024</v>
      </c>
      <c r="B109" s="91" t="s">
        <v>506</v>
      </c>
      <c r="C109" s="91" t="s">
        <v>507</v>
      </c>
      <c r="D109" s="92" t="s">
        <v>929</v>
      </c>
      <c r="E109" s="92" t="s">
        <v>955</v>
      </c>
      <c r="F109" s="92" t="s">
        <v>177</v>
      </c>
      <c r="G109" s="92" t="s">
        <v>467</v>
      </c>
      <c r="H109" s="92">
        <v>89482</v>
      </c>
      <c r="I109" s="91"/>
      <c r="K109" s="88">
        <v>2023</v>
      </c>
      <c r="L109" s="88" t="s">
        <v>506</v>
      </c>
      <c r="M109" s="88" t="s">
        <v>507</v>
      </c>
      <c r="N109" s="88" t="s">
        <v>929</v>
      </c>
      <c r="O109" s="88" t="s">
        <v>955</v>
      </c>
      <c r="P109" s="88" t="s">
        <v>177</v>
      </c>
      <c r="Q109" s="88" t="s">
        <v>467</v>
      </c>
      <c r="R109" s="89">
        <v>86374</v>
      </c>
    </row>
    <row r="110" spans="1:18" x14ac:dyDescent="0.25">
      <c r="A110" s="91">
        <v>2024</v>
      </c>
      <c r="B110" s="91" t="s">
        <v>506</v>
      </c>
      <c r="C110" s="91" t="s">
        <v>507</v>
      </c>
      <c r="D110" s="92" t="s">
        <v>929</v>
      </c>
      <c r="E110" s="92" t="s">
        <v>955</v>
      </c>
      <c r="F110" s="92" t="s">
        <v>178</v>
      </c>
      <c r="G110" s="92" t="s">
        <v>468</v>
      </c>
      <c r="H110" s="92">
        <v>41072</v>
      </c>
      <c r="I110" s="91"/>
      <c r="K110" s="88">
        <v>2023</v>
      </c>
      <c r="L110" s="88" t="s">
        <v>506</v>
      </c>
      <c r="M110" s="88" t="s">
        <v>507</v>
      </c>
      <c r="N110" s="88" t="s">
        <v>929</v>
      </c>
      <c r="O110" s="88" t="s">
        <v>955</v>
      </c>
      <c r="P110" s="88" t="s">
        <v>178</v>
      </c>
      <c r="Q110" s="88" t="s">
        <v>468</v>
      </c>
      <c r="R110" s="89">
        <v>38081</v>
      </c>
    </row>
    <row r="111" spans="1:18" x14ac:dyDescent="0.25">
      <c r="A111" s="91">
        <v>2024</v>
      </c>
      <c r="B111" s="91" t="s">
        <v>506</v>
      </c>
      <c r="C111" s="91" t="s">
        <v>507</v>
      </c>
      <c r="D111" s="92" t="s">
        <v>929</v>
      </c>
      <c r="E111" s="92" t="s">
        <v>955</v>
      </c>
      <c r="F111" s="92" t="s">
        <v>184</v>
      </c>
      <c r="G111" s="92" t="s">
        <v>473</v>
      </c>
      <c r="H111" s="92">
        <v>3426</v>
      </c>
      <c r="I111" s="91"/>
      <c r="K111" s="88">
        <v>2023</v>
      </c>
      <c r="L111" s="88" t="s">
        <v>506</v>
      </c>
      <c r="M111" s="88" t="s">
        <v>507</v>
      </c>
      <c r="N111" s="88" t="s">
        <v>929</v>
      </c>
      <c r="O111" s="88" t="s">
        <v>955</v>
      </c>
      <c r="P111" s="88" t="s">
        <v>184</v>
      </c>
      <c r="Q111" s="88" t="s">
        <v>473</v>
      </c>
      <c r="R111" s="89">
        <v>2035</v>
      </c>
    </row>
    <row r="112" spans="1:18" x14ac:dyDescent="0.25">
      <c r="A112" s="91">
        <v>2024</v>
      </c>
      <c r="B112" s="91" t="s">
        <v>506</v>
      </c>
      <c r="C112" s="91" t="s">
        <v>507</v>
      </c>
      <c r="D112" s="92" t="s">
        <v>917</v>
      </c>
      <c r="E112" s="92" t="s">
        <v>891</v>
      </c>
      <c r="F112" s="92" t="s">
        <v>380</v>
      </c>
      <c r="G112" s="92" t="s">
        <v>815</v>
      </c>
      <c r="H112" s="92">
        <v>2868</v>
      </c>
      <c r="I112" s="91"/>
      <c r="K112" s="88">
        <v>2023</v>
      </c>
      <c r="L112" s="88" t="s">
        <v>506</v>
      </c>
      <c r="M112" s="88" t="s">
        <v>507</v>
      </c>
      <c r="N112" s="88" t="s">
        <v>917</v>
      </c>
      <c r="O112" s="88" t="s">
        <v>891</v>
      </c>
      <c r="P112" s="88" t="s">
        <v>380</v>
      </c>
      <c r="Q112" s="88" t="s">
        <v>815</v>
      </c>
      <c r="R112" s="89">
        <v>1768</v>
      </c>
    </row>
    <row r="113" spans="1:18" x14ac:dyDescent="0.25">
      <c r="A113" s="91">
        <v>2024</v>
      </c>
      <c r="B113" s="91" t="s">
        <v>506</v>
      </c>
      <c r="C113" s="91" t="s">
        <v>507</v>
      </c>
      <c r="D113" s="92" t="s">
        <v>917</v>
      </c>
      <c r="E113" s="92" t="s">
        <v>891</v>
      </c>
      <c r="F113" s="92" t="s">
        <v>76</v>
      </c>
      <c r="G113" s="92" t="s">
        <v>586</v>
      </c>
      <c r="H113" s="92">
        <v>4063</v>
      </c>
      <c r="I113" s="91"/>
      <c r="K113" s="88">
        <v>2023</v>
      </c>
      <c r="L113" s="88" t="s">
        <v>506</v>
      </c>
      <c r="M113" s="88" t="s">
        <v>507</v>
      </c>
      <c r="N113" s="88" t="s">
        <v>917</v>
      </c>
      <c r="O113" s="88" t="s">
        <v>891</v>
      </c>
      <c r="P113" s="88" t="s">
        <v>76</v>
      </c>
      <c r="Q113" s="88" t="s">
        <v>586</v>
      </c>
      <c r="R113" s="89">
        <v>2312</v>
      </c>
    </row>
    <row r="114" spans="1:18" x14ac:dyDescent="0.25">
      <c r="A114" s="91">
        <v>2024</v>
      </c>
      <c r="B114" s="91" t="s">
        <v>506</v>
      </c>
      <c r="C114" s="91" t="s">
        <v>507</v>
      </c>
      <c r="D114" s="92" t="s">
        <v>917</v>
      </c>
      <c r="E114" s="92" t="s">
        <v>891</v>
      </c>
      <c r="F114" s="92" t="s">
        <v>83</v>
      </c>
      <c r="G114" s="92" t="s">
        <v>593</v>
      </c>
      <c r="H114" s="92">
        <v>13268</v>
      </c>
      <c r="I114" s="91"/>
      <c r="K114" s="88">
        <v>2023</v>
      </c>
      <c r="L114" s="88" t="s">
        <v>506</v>
      </c>
      <c r="M114" s="88" t="s">
        <v>507</v>
      </c>
      <c r="N114" s="88" t="s">
        <v>917</v>
      </c>
      <c r="O114" s="88" t="s">
        <v>891</v>
      </c>
      <c r="P114" s="88" t="s">
        <v>83</v>
      </c>
      <c r="Q114" s="88" t="s">
        <v>593</v>
      </c>
      <c r="R114" s="89">
        <v>10692</v>
      </c>
    </row>
    <row r="115" spans="1:18" x14ac:dyDescent="0.25">
      <c r="A115" s="91">
        <v>2024</v>
      </c>
      <c r="B115" s="91" t="s">
        <v>506</v>
      </c>
      <c r="C115" s="91" t="s">
        <v>507</v>
      </c>
      <c r="D115" s="92" t="s">
        <v>917</v>
      </c>
      <c r="E115" s="92" t="s">
        <v>891</v>
      </c>
      <c r="F115" s="92" t="s">
        <v>84</v>
      </c>
      <c r="G115" s="92" t="s">
        <v>594</v>
      </c>
      <c r="H115" s="92">
        <v>4663</v>
      </c>
      <c r="I115" s="91"/>
      <c r="K115" s="88">
        <v>2023</v>
      </c>
      <c r="L115" s="88" t="s">
        <v>506</v>
      </c>
      <c r="M115" s="88" t="s">
        <v>507</v>
      </c>
      <c r="N115" s="88" t="s">
        <v>917</v>
      </c>
      <c r="O115" s="88" t="s">
        <v>891</v>
      </c>
      <c r="P115" s="88" t="s">
        <v>84</v>
      </c>
      <c r="Q115" s="88" t="s">
        <v>594</v>
      </c>
      <c r="R115" s="89">
        <v>3704</v>
      </c>
    </row>
    <row r="116" spans="1:18" x14ac:dyDescent="0.25">
      <c r="A116" s="91">
        <v>2024</v>
      </c>
      <c r="B116" s="91" t="s">
        <v>506</v>
      </c>
      <c r="C116" s="91" t="s">
        <v>507</v>
      </c>
      <c r="D116" s="92" t="s">
        <v>917</v>
      </c>
      <c r="E116" s="92" t="s">
        <v>891</v>
      </c>
      <c r="F116" s="92" t="s">
        <v>75</v>
      </c>
      <c r="G116" s="92" t="s">
        <v>585</v>
      </c>
      <c r="H116" s="92">
        <v>99235</v>
      </c>
      <c r="I116" s="91"/>
      <c r="K116" s="88">
        <v>2023</v>
      </c>
      <c r="L116" s="88" t="s">
        <v>506</v>
      </c>
      <c r="M116" s="88" t="s">
        <v>507</v>
      </c>
      <c r="N116" s="88" t="s">
        <v>917</v>
      </c>
      <c r="O116" s="88" t="s">
        <v>891</v>
      </c>
      <c r="P116" s="88" t="s">
        <v>75</v>
      </c>
      <c r="Q116" s="88" t="s">
        <v>585</v>
      </c>
      <c r="R116" s="89">
        <v>91591</v>
      </c>
    </row>
    <row r="117" spans="1:18" x14ac:dyDescent="0.25">
      <c r="A117" s="91">
        <v>2024</v>
      </c>
      <c r="B117" s="91" t="s">
        <v>506</v>
      </c>
      <c r="C117" s="91" t="s">
        <v>507</v>
      </c>
      <c r="D117" s="92" t="s">
        <v>917</v>
      </c>
      <c r="E117" s="92" t="s">
        <v>891</v>
      </c>
      <c r="F117" s="92" t="s">
        <v>162</v>
      </c>
      <c r="G117" s="92" t="s">
        <v>954</v>
      </c>
      <c r="H117" s="92">
        <v>15981</v>
      </c>
      <c r="I117" s="91"/>
      <c r="K117" s="88">
        <v>2023</v>
      </c>
      <c r="L117" s="88" t="s">
        <v>506</v>
      </c>
      <c r="M117" s="88" t="s">
        <v>507</v>
      </c>
      <c r="N117" s="88" t="s">
        <v>917</v>
      </c>
      <c r="O117" s="88" t="s">
        <v>891</v>
      </c>
      <c r="P117" s="88" t="s">
        <v>162</v>
      </c>
      <c r="Q117" s="88" t="s">
        <v>954</v>
      </c>
      <c r="R117" s="89">
        <v>14775</v>
      </c>
    </row>
    <row r="118" spans="1:18" x14ac:dyDescent="0.25">
      <c r="A118" s="91">
        <v>2024</v>
      </c>
      <c r="B118" s="91" t="s">
        <v>506</v>
      </c>
      <c r="C118" s="91" t="s">
        <v>507</v>
      </c>
      <c r="D118" s="92" t="s">
        <v>917</v>
      </c>
      <c r="E118" s="92" t="s">
        <v>891</v>
      </c>
      <c r="F118" s="92" t="s">
        <v>77</v>
      </c>
      <c r="G118" s="92" t="s">
        <v>587</v>
      </c>
      <c r="H118" s="92">
        <v>16135</v>
      </c>
      <c r="I118" s="91"/>
      <c r="K118" s="88">
        <v>2023</v>
      </c>
      <c r="L118" s="88" t="s">
        <v>506</v>
      </c>
      <c r="M118" s="88" t="s">
        <v>507</v>
      </c>
      <c r="N118" s="88" t="s">
        <v>917</v>
      </c>
      <c r="O118" s="88" t="s">
        <v>891</v>
      </c>
      <c r="P118" s="88" t="s">
        <v>77</v>
      </c>
      <c r="Q118" s="88" t="s">
        <v>587</v>
      </c>
      <c r="R118" s="89">
        <v>15593</v>
      </c>
    </row>
    <row r="119" spans="1:18" x14ac:dyDescent="0.25">
      <c r="A119" s="91">
        <v>2024</v>
      </c>
      <c r="B119" s="91" t="s">
        <v>506</v>
      </c>
      <c r="C119" s="91" t="s">
        <v>507</v>
      </c>
      <c r="D119" s="92" t="s">
        <v>917</v>
      </c>
      <c r="E119" s="92" t="s">
        <v>891</v>
      </c>
      <c r="F119" s="92" t="s">
        <v>78</v>
      </c>
      <c r="G119" s="92" t="s">
        <v>588</v>
      </c>
      <c r="H119" s="92">
        <v>7053</v>
      </c>
      <c r="I119" s="91"/>
      <c r="K119" s="88">
        <v>2023</v>
      </c>
      <c r="L119" s="88" t="s">
        <v>506</v>
      </c>
      <c r="M119" s="88" t="s">
        <v>507</v>
      </c>
      <c r="N119" s="88" t="s">
        <v>917</v>
      </c>
      <c r="O119" s="88" t="s">
        <v>891</v>
      </c>
      <c r="P119" s="88" t="s">
        <v>78</v>
      </c>
      <c r="Q119" s="88" t="s">
        <v>588</v>
      </c>
      <c r="R119" s="89">
        <v>5890</v>
      </c>
    </row>
    <row r="120" spans="1:18" x14ac:dyDescent="0.25">
      <c r="A120" s="91">
        <v>2024</v>
      </c>
      <c r="B120" s="91" t="s">
        <v>506</v>
      </c>
      <c r="C120" s="91" t="s">
        <v>507</v>
      </c>
      <c r="D120" s="92" t="s">
        <v>917</v>
      </c>
      <c r="E120" s="92" t="s">
        <v>891</v>
      </c>
      <c r="F120" s="92" t="s">
        <v>340</v>
      </c>
      <c r="G120" s="92" t="s">
        <v>951</v>
      </c>
      <c r="H120" s="92">
        <v>78075</v>
      </c>
      <c r="I120" s="91"/>
      <c r="K120" s="88">
        <v>2023</v>
      </c>
      <c r="L120" s="88" t="s">
        <v>506</v>
      </c>
      <c r="M120" s="88" t="s">
        <v>507</v>
      </c>
      <c r="N120" s="88" t="s">
        <v>917</v>
      </c>
      <c r="O120" s="88" t="s">
        <v>891</v>
      </c>
      <c r="P120" s="88" t="s">
        <v>340</v>
      </c>
      <c r="Q120" s="88" t="s">
        <v>951</v>
      </c>
      <c r="R120" s="89">
        <v>75524</v>
      </c>
    </row>
    <row r="121" spans="1:18" x14ac:dyDescent="0.25">
      <c r="A121" s="91">
        <v>2024</v>
      </c>
      <c r="B121" s="91" t="s">
        <v>506</v>
      </c>
      <c r="C121" s="91" t="s">
        <v>507</v>
      </c>
      <c r="D121" s="92" t="s">
        <v>917</v>
      </c>
      <c r="E121" s="92" t="s">
        <v>891</v>
      </c>
      <c r="F121" s="92" t="s">
        <v>161</v>
      </c>
      <c r="G121" s="92" t="s">
        <v>644</v>
      </c>
      <c r="H121" s="92">
        <v>36687</v>
      </c>
      <c r="I121" s="91"/>
      <c r="K121" s="88">
        <v>2023</v>
      </c>
      <c r="L121" s="88" t="s">
        <v>506</v>
      </c>
      <c r="M121" s="88" t="s">
        <v>507</v>
      </c>
      <c r="N121" s="88" t="s">
        <v>917</v>
      </c>
      <c r="O121" s="88" t="s">
        <v>891</v>
      </c>
      <c r="P121" s="88" t="s">
        <v>161</v>
      </c>
      <c r="Q121" s="88" t="s">
        <v>644</v>
      </c>
      <c r="R121" s="89">
        <v>30170</v>
      </c>
    </row>
    <row r="122" spans="1:18" x14ac:dyDescent="0.25">
      <c r="A122" s="91">
        <v>2024</v>
      </c>
      <c r="B122" s="91" t="s">
        <v>506</v>
      </c>
      <c r="C122" s="91" t="s">
        <v>507</v>
      </c>
      <c r="D122" s="92" t="s">
        <v>917</v>
      </c>
      <c r="E122" s="92" t="s">
        <v>891</v>
      </c>
      <c r="F122" s="92" t="s">
        <v>341</v>
      </c>
      <c r="G122" s="92" t="s">
        <v>785</v>
      </c>
      <c r="H122" s="92">
        <v>11358</v>
      </c>
      <c r="I122" s="91"/>
      <c r="K122" s="88">
        <v>2023</v>
      </c>
      <c r="L122" s="88" t="s">
        <v>506</v>
      </c>
      <c r="M122" s="88" t="s">
        <v>507</v>
      </c>
      <c r="N122" s="88" t="s">
        <v>917</v>
      </c>
      <c r="O122" s="88" t="s">
        <v>891</v>
      </c>
      <c r="P122" s="88" t="s">
        <v>341</v>
      </c>
      <c r="Q122" s="88" t="s">
        <v>785</v>
      </c>
      <c r="R122" s="89">
        <v>10590</v>
      </c>
    </row>
    <row r="123" spans="1:18" x14ac:dyDescent="0.25">
      <c r="A123" s="91">
        <v>2024</v>
      </c>
      <c r="B123" s="91" t="s">
        <v>506</v>
      </c>
      <c r="C123" s="91" t="s">
        <v>507</v>
      </c>
      <c r="D123" s="92" t="s">
        <v>917</v>
      </c>
      <c r="E123" s="92" t="s">
        <v>891</v>
      </c>
      <c r="F123" s="92" t="s">
        <v>342</v>
      </c>
      <c r="G123" s="92" t="s">
        <v>786</v>
      </c>
      <c r="H123" s="92">
        <v>3827</v>
      </c>
      <c r="I123" s="91"/>
      <c r="K123" s="88">
        <v>2023</v>
      </c>
      <c r="L123" s="88" t="s">
        <v>506</v>
      </c>
      <c r="M123" s="88" t="s">
        <v>507</v>
      </c>
      <c r="N123" s="88" t="s">
        <v>917</v>
      </c>
      <c r="O123" s="88" t="s">
        <v>891</v>
      </c>
      <c r="P123" s="88" t="s">
        <v>342</v>
      </c>
      <c r="Q123" s="88" t="s">
        <v>786</v>
      </c>
      <c r="R123" s="89">
        <v>4486</v>
      </c>
    </row>
    <row r="124" spans="1:18" x14ac:dyDescent="0.25">
      <c r="A124" s="91">
        <v>2024</v>
      </c>
      <c r="B124" s="91" t="s">
        <v>506</v>
      </c>
      <c r="C124" s="91" t="s">
        <v>507</v>
      </c>
      <c r="D124" s="92" t="s">
        <v>917</v>
      </c>
      <c r="E124" s="92" t="s">
        <v>891</v>
      </c>
      <c r="F124" s="92" t="s">
        <v>79</v>
      </c>
      <c r="G124" s="92" t="s">
        <v>589</v>
      </c>
      <c r="H124" s="92">
        <v>1474</v>
      </c>
      <c r="I124" s="91"/>
      <c r="K124" s="88">
        <v>2023</v>
      </c>
      <c r="L124" s="88" t="s">
        <v>506</v>
      </c>
      <c r="M124" s="88" t="s">
        <v>507</v>
      </c>
      <c r="N124" s="88" t="s">
        <v>917</v>
      </c>
      <c r="O124" s="88" t="s">
        <v>891</v>
      </c>
      <c r="P124" s="88" t="s">
        <v>79</v>
      </c>
      <c r="Q124" s="88" t="s">
        <v>589</v>
      </c>
      <c r="R124" s="89">
        <v>1934</v>
      </c>
    </row>
    <row r="125" spans="1:18" x14ac:dyDescent="0.25">
      <c r="A125" s="91">
        <v>2024</v>
      </c>
      <c r="B125" s="91" t="s">
        <v>506</v>
      </c>
      <c r="C125" s="91" t="s">
        <v>507</v>
      </c>
      <c r="D125" s="92" t="s">
        <v>917</v>
      </c>
      <c r="E125" s="92" t="s">
        <v>891</v>
      </c>
      <c r="F125" s="92" t="s">
        <v>141</v>
      </c>
      <c r="G125" s="92" t="s">
        <v>628</v>
      </c>
      <c r="H125" s="92">
        <v>28973</v>
      </c>
      <c r="I125" s="91"/>
      <c r="K125" s="88">
        <v>2023</v>
      </c>
      <c r="L125" s="88" t="s">
        <v>506</v>
      </c>
      <c r="M125" s="88" t="s">
        <v>507</v>
      </c>
      <c r="N125" s="88" t="s">
        <v>917</v>
      </c>
      <c r="O125" s="88" t="s">
        <v>891</v>
      </c>
      <c r="P125" s="88" t="s">
        <v>141</v>
      </c>
      <c r="Q125" s="88" t="s">
        <v>628</v>
      </c>
      <c r="R125" s="89">
        <v>27919</v>
      </c>
    </row>
    <row r="126" spans="1:18" x14ac:dyDescent="0.25">
      <c r="A126" s="91">
        <v>2024</v>
      </c>
      <c r="B126" s="91" t="s">
        <v>506</v>
      </c>
      <c r="C126" s="91" t="s">
        <v>507</v>
      </c>
      <c r="D126" s="92" t="s">
        <v>917</v>
      </c>
      <c r="E126" s="92" t="s">
        <v>891</v>
      </c>
      <c r="F126" s="92" t="s">
        <v>74</v>
      </c>
      <c r="G126" s="92" t="s">
        <v>584</v>
      </c>
      <c r="H126" s="92">
        <v>250671</v>
      </c>
      <c r="I126" s="91"/>
      <c r="K126" s="88">
        <v>2023</v>
      </c>
      <c r="L126" s="88" t="s">
        <v>506</v>
      </c>
      <c r="M126" s="88" t="s">
        <v>507</v>
      </c>
      <c r="N126" s="88" t="s">
        <v>917</v>
      </c>
      <c r="O126" s="88" t="s">
        <v>891</v>
      </c>
      <c r="P126" s="88" t="s">
        <v>74</v>
      </c>
      <c r="Q126" s="88" t="s">
        <v>584</v>
      </c>
      <c r="R126" s="89">
        <v>227434</v>
      </c>
    </row>
    <row r="127" spans="1:18" x14ac:dyDescent="0.25">
      <c r="A127" s="91">
        <v>2024</v>
      </c>
      <c r="B127" s="91" t="s">
        <v>506</v>
      </c>
      <c r="C127" s="91" t="s">
        <v>507</v>
      </c>
      <c r="D127" s="92" t="s">
        <v>917</v>
      </c>
      <c r="E127" s="92" t="s">
        <v>891</v>
      </c>
      <c r="F127" s="92" t="s">
        <v>215</v>
      </c>
      <c r="G127" s="92" t="s">
        <v>679</v>
      </c>
      <c r="H127" s="92">
        <v>17530</v>
      </c>
      <c r="I127" s="91"/>
      <c r="K127" s="88">
        <v>2023</v>
      </c>
      <c r="L127" s="88" t="s">
        <v>506</v>
      </c>
      <c r="M127" s="88" t="s">
        <v>507</v>
      </c>
      <c r="N127" s="88" t="s">
        <v>917</v>
      </c>
      <c r="O127" s="88" t="s">
        <v>891</v>
      </c>
      <c r="P127" s="88" t="s">
        <v>215</v>
      </c>
      <c r="Q127" s="88" t="s">
        <v>679</v>
      </c>
      <c r="R127" s="89">
        <v>15769</v>
      </c>
    </row>
    <row r="128" spans="1:18" x14ac:dyDescent="0.25">
      <c r="A128" s="91">
        <v>2024</v>
      </c>
      <c r="B128" s="91" t="s">
        <v>506</v>
      </c>
      <c r="C128" s="91" t="s">
        <v>507</v>
      </c>
      <c r="D128" s="92" t="s">
        <v>917</v>
      </c>
      <c r="E128" s="92" t="s">
        <v>891</v>
      </c>
      <c r="F128" s="92" t="s">
        <v>216</v>
      </c>
      <c r="G128" s="92" t="s">
        <v>680</v>
      </c>
      <c r="H128" s="92">
        <v>6648</v>
      </c>
      <c r="I128" s="91"/>
      <c r="K128" s="88">
        <v>2023</v>
      </c>
      <c r="L128" s="88" t="s">
        <v>506</v>
      </c>
      <c r="M128" s="88" t="s">
        <v>507</v>
      </c>
      <c r="N128" s="88" t="s">
        <v>917</v>
      </c>
      <c r="O128" s="88" t="s">
        <v>891</v>
      </c>
      <c r="P128" s="88" t="s">
        <v>216</v>
      </c>
      <c r="Q128" s="88" t="s">
        <v>680</v>
      </c>
      <c r="R128" s="89">
        <v>5455</v>
      </c>
    </row>
    <row r="129" spans="1:18" x14ac:dyDescent="0.25">
      <c r="A129" s="91">
        <v>2024</v>
      </c>
      <c r="B129" s="91" t="s">
        <v>506</v>
      </c>
      <c r="C129" s="91" t="s">
        <v>507</v>
      </c>
      <c r="D129" s="92" t="s">
        <v>917</v>
      </c>
      <c r="E129" s="92" t="s">
        <v>891</v>
      </c>
      <c r="F129" s="92" t="s">
        <v>80</v>
      </c>
      <c r="G129" s="92" t="s">
        <v>590</v>
      </c>
      <c r="H129" s="92">
        <v>19877</v>
      </c>
      <c r="I129" s="91"/>
      <c r="K129" s="88">
        <v>2023</v>
      </c>
      <c r="L129" s="88" t="s">
        <v>506</v>
      </c>
      <c r="M129" s="88" t="s">
        <v>507</v>
      </c>
      <c r="N129" s="88" t="s">
        <v>917</v>
      </c>
      <c r="O129" s="88" t="s">
        <v>891</v>
      </c>
      <c r="P129" s="88" t="s">
        <v>80</v>
      </c>
      <c r="Q129" s="88" t="s">
        <v>590</v>
      </c>
      <c r="R129" s="89">
        <v>15326</v>
      </c>
    </row>
    <row r="130" spans="1:18" x14ac:dyDescent="0.25">
      <c r="A130" s="91">
        <v>2024</v>
      </c>
      <c r="B130" s="91" t="s">
        <v>506</v>
      </c>
      <c r="C130" s="91" t="s">
        <v>507</v>
      </c>
      <c r="D130" s="92" t="s">
        <v>917</v>
      </c>
      <c r="E130" s="92" t="s">
        <v>891</v>
      </c>
      <c r="F130" s="92" t="s">
        <v>81</v>
      </c>
      <c r="G130" s="92" t="s">
        <v>591</v>
      </c>
      <c r="H130" s="92">
        <v>3345</v>
      </c>
      <c r="I130" s="91"/>
      <c r="K130" s="88">
        <v>2023</v>
      </c>
      <c r="L130" s="88" t="s">
        <v>506</v>
      </c>
      <c r="M130" s="88" t="s">
        <v>507</v>
      </c>
      <c r="N130" s="88" t="s">
        <v>917</v>
      </c>
      <c r="O130" s="88" t="s">
        <v>891</v>
      </c>
      <c r="P130" s="88" t="s">
        <v>81</v>
      </c>
      <c r="Q130" s="88" t="s">
        <v>591</v>
      </c>
      <c r="R130" s="89">
        <v>3183</v>
      </c>
    </row>
    <row r="131" spans="1:18" x14ac:dyDescent="0.25">
      <c r="A131" s="91">
        <v>2024</v>
      </c>
      <c r="B131" s="91" t="s">
        <v>506</v>
      </c>
      <c r="C131" s="91" t="s">
        <v>507</v>
      </c>
      <c r="D131" s="92" t="s">
        <v>917</v>
      </c>
      <c r="E131" s="92" t="s">
        <v>891</v>
      </c>
      <c r="F131" s="92" t="s">
        <v>213</v>
      </c>
      <c r="G131" s="92" t="s">
        <v>677</v>
      </c>
      <c r="H131" s="92">
        <v>133526</v>
      </c>
      <c r="I131" s="91"/>
      <c r="K131" s="88">
        <v>2023</v>
      </c>
      <c r="L131" s="88" t="s">
        <v>506</v>
      </c>
      <c r="M131" s="88" t="s">
        <v>507</v>
      </c>
      <c r="N131" s="88" t="s">
        <v>917</v>
      </c>
      <c r="O131" s="88" t="s">
        <v>891</v>
      </c>
      <c r="P131" s="88" t="s">
        <v>213</v>
      </c>
      <c r="Q131" s="88" t="s">
        <v>677</v>
      </c>
      <c r="R131" s="89">
        <v>114304</v>
      </c>
    </row>
    <row r="132" spans="1:18" x14ac:dyDescent="0.25">
      <c r="A132" s="91">
        <v>2024</v>
      </c>
      <c r="B132" s="91" t="s">
        <v>506</v>
      </c>
      <c r="C132" s="91" t="s">
        <v>507</v>
      </c>
      <c r="D132" s="92" t="s">
        <v>917</v>
      </c>
      <c r="E132" s="92" t="s">
        <v>891</v>
      </c>
      <c r="F132" s="92" t="s">
        <v>214</v>
      </c>
      <c r="G132" s="92" t="s">
        <v>678</v>
      </c>
      <c r="H132" s="92">
        <v>52304</v>
      </c>
      <c r="I132" s="91"/>
      <c r="K132" s="88">
        <v>2023</v>
      </c>
      <c r="L132" s="88" t="s">
        <v>506</v>
      </c>
      <c r="M132" s="88" t="s">
        <v>507</v>
      </c>
      <c r="N132" s="88" t="s">
        <v>917</v>
      </c>
      <c r="O132" s="88" t="s">
        <v>891</v>
      </c>
      <c r="P132" s="88" t="s">
        <v>214</v>
      </c>
      <c r="Q132" s="88" t="s">
        <v>678</v>
      </c>
      <c r="R132" s="89">
        <v>47189</v>
      </c>
    </row>
    <row r="133" spans="1:18" x14ac:dyDescent="0.25">
      <c r="A133" s="91">
        <v>2024</v>
      </c>
      <c r="B133" s="91" t="s">
        <v>506</v>
      </c>
      <c r="C133" s="91" t="s">
        <v>507</v>
      </c>
      <c r="D133" s="92" t="s">
        <v>917</v>
      </c>
      <c r="E133" s="92" t="s">
        <v>891</v>
      </c>
      <c r="F133" s="92" t="s">
        <v>82</v>
      </c>
      <c r="G133" s="92" t="s">
        <v>592</v>
      </c>
      <c r="H133" s="92">
        <v>12075</v>
      </c>
      <c r="I133" s="91"/>
      <c r="K133" s="88">
        <v>2023</v>
      </c>
      <c r="L133" s="88" t="s">
        <v>506</v>
      </c>
      <c r="M133" s="88" t="s">
        <v>507</v>
      </c>
      <c r="N133" s="88" t="s">
        <v>917</v>
      </c>
      <c r="O133" s="88" t="s">
        <v>891</v>
      </c>
      <c r="P133" s="88" t="s">
        <v>82</v>
      </c>
      <c r="Q133" s="88" t="s">
        <v>592</v>
      </c>
      <c r="R133" s="89">
        <v>10301</v>
      </c>
    </row>
    <row r="134" spans="1:18" x14ac:dyDescent="0.25">
      <c r="A134" s="91">
        <v>2024</v>
      </c>
      <c r="B134" s="91" t="s">
        <v>506</v>
      </c>
      <c r="C134" s="91" t="s">
        <v>507</v>
      </c>
      <c r="D134" s="92" t="s">
        <v>917</v>
      </c>
      <c r="E134" s="92" t="s">
        <v>891</v>
      </c>
      <c r="F134" s="92" t="s">
        <v>140</v>
      </c>
      <c r="G134" s="92" t="s">
        <v>627</v>
      </c>
      <c r="H134" s="92">
        <v>18847</v>
      </c>
      <c r="I134" s="91"/>
      <c r="K134" s="88">
        <v>2023</v>
      </c>
      <c r="L134" s="88" t="s">
        <v>506</v>
      </c>
      <c r="M134" s="88" t="s">
        <v>507</v>
      </c>
      <c r="N134" s="88" t="s">
        <v>917</v>
      </c>
      <c r="O134" s="88" t="s">
        <v>891</v>
      </c>
      <c r="P134" s="88" t="s">
        <v>140</v>
      </c>
      <c r="Q134" s="88" t="s">
        <v>627</v>
      </c>
      <c r="R134" s="89">
        <v>18551</v>
      </c>
    </row>
    <row r="135" spans="1:18" x14ac:dyDescent="0.25">
      <c r="A135" s="91">
        <v>2024</v>
      </c>
      <c r="B135" s="91" t="s">
        <v>506</v>
      </c>
      <c r="C135" s="91" t="s">
        <v>507</v>
      </c>
      <c r="D135" s="92" t="s">
        <v>917</v>
      </c>
      <c r="E135" s="92" t="s">
        <v>891</v>
      </c>
      <c r="F135" s="92" t="s">
        <v>85</v>
      </c>
      <c r="G135" s="92" t="s">
        <v>595</v>
      </c>
      <c r="H135" s="92">
        <v>1875</v>
      </c>
      <c r="I135" s="91"/>
      <c r="K135" s="88">
        <v>2023</v>
      </c>
      <c r="L135" s="88" t="s">
        <v>506</v>
      </c>
      <c r="M135" s="88" t="s">
        <v>507</v>
      </c>
      <c r="N135" s="88" t="s">
        <v>917</v>
      </c>
      <c r="O135" s="88" t="s">
        <v>891</v>
      </c>
      <c r="P135" s="88" t="s">
        <v>85</v>
      </c>
      <c r="Q135" s="88" t="s">
        <v>595</v>
      </c>
      <c r="R135" s="89">
        <v>2352</v>
      </c>
    </row>
    <row r="136" spans="1:18" x14ac:dyDescent="0.25">
      <c r="A136" s="91">
        <v>2024</v>
      </c>
      <c r="B136" s="91" t="s">
        <v>506</v>
      </c>
      <c r="C136" s="91" t="s">
        <v>507</v>
      </c>
      <c r="D136" s="92" t="s">
        <v>917</v>
      </c>
      <c r="E136" s="92" t="s">
        <v>891</v>
      </c>
      <c r="F136" s="92" t="s">
        <v>160</v>
      </c>
      <c r="G136" s="92" t="s">
        <v>643</v>
      </c>
      <c r="H136" s="92">
        <v>32828</v>
      </c>
      <c r="I136" s="91"/>
      <c r="K136" s="88">
        <v>2023</v>
      </c>
      <c r="L136" s="88" t="s">
        <v>506</v>
      </c>
      <c r="M136" s="88" t="s">
        <v>507</v>
      </c>
      <c r="N136" s="88" t="s">
        <v>917</v>
      </c>
      <c r="O136" s="88" t="s">
        <v>891</v>
      </c>
      <c r="P136" s="88" t="s">
        <v>160</v>
      </c>
      <c r="Q136" s="88" t="s">
        <v>643</v>
      </c>
      <c r="R136" s="89">
        <v>29984</v>
      </c>
    </row>
    <row r="137" spans="1:18" x14ac:dyDescent="0.25">
      <c r="A137" s="91">
        <v>2024</v>
      </c>
      <c r="B137" s="91" t="s">
        <v>506</v>
      </c>
      <c r="C137" s="91" t="s">
        <v>507</v>
      </c>
      <c r="D137" s="92" t="s">
        <v>917</v>
      </c>
      <c r="E137" s="92" t="s">
        <v>891</v>
      </c>
      <c r="F137" s="92" t="s">
        <v>86</v>
      </c>
      <c r="G137" s="92" t="s">
        <v>596</v>
      </c>
      <c r="H137" s="92">
        <v>40277</v>
      </c>
      <c r="I137" s="91"/>
      <c r="K137" s="88">
        <v>2023</v>
      </c>
      <c r="L137" s="88" t="s">
        <v>506</v>
      </c>
      <c r="M137" s="88" t="s">
        <v>507</v>
      </c>
      <c r="N137" s="88" t="s">
        <v>917</v>
      </c>
      <c r="O137" s="88" t="s">
        <v>891</v>
      </c>
      <c r="P137" s="88" t="s">
        <v>86</v>
      </c>
      <c r="Q137" s="88" t="s">
        <v>596</v>
      </c>
      <c r="R137" s="89">
        <v>33322</v>
      </c>
    </row>
    <row r="138" spans="1:18" x14ac:dyDescent="0.25">
      <c r="A138" s="91">
        <v>2024</v>
      </c>
      <c r="B138" s="91" t="s">
        <v>506</v>
      </c>
      <c r="C138" s="91" t="s">
        <v>507</v>
      </c>
      <c r="D138" s="92" t="s">
        <v>917</v>
      </c>
      <c r="E138" s="92" t="s">
        <v>891</v>
      </c>
      <c r="F138" s="92" t="s">
        <v>222</v>
      </c>
      <c r="G138" s="92" t="s">
        <v>686</v>
      </c>
      <c r="H138" s="92">
        <v>18686</v>
      </c>
      <c r="I138" s="91"/>
      <c r="K138" s="88">
        <v>2023</v>
      </c>
      <c r="L138" s="88" t="s">
        <v>506</v>
      </c>
      <c r="M138" s="88" t="s">
        <v>507</v>
      </c>
      <c r="N138" s="88" t="s">
        <v>917</v>
      </c>
      <c r="O138" s="88" t="s">
        <v>891</v>
      </c>
      <c r="P138" s="88" t="s">
        <v>222</v>
      </c>
      <c r="Q138" s="88" t="s">
        <v>686</v>
      </c>
      <c r="R138" s="89">
        <v>19774</v>
      </c>
    </row>
    <row r="139" spans="1:18" x14ac:dyDescent="0.25">
      <c r="A139" s="91">
        <v>2024</v>
      </c>
      <c r="B139" s="91" t="s">
        <v>506</v>
      </c>
      <c r="C139" s="91" t="s">
        <v>507</v>
      </c>
      <c r="D139" s="92" t="s">
        <v>918</v>
      </c>
      <c r="E139" s="92" t="s">
        <v>892</v>
      </c>
      <c r="F139" s="92" t="s">
        <v>55</v>
      </c>
      <c r="G139" s="92" t="s">
        <v>567</v>
      </c>
      <c r="H139" s="92">
        <v>2153</v>
      </c>
      <c r="I139" s="91"/>
      <c r="K139" s="88">
        <v>2023</v>
      </c>
      <c r="L139" s="88" t="s">
        <v>506</v>
      </c>
      <c r="M139" s="88" t="s">
        <v>507</v>
      </c>
      <c r="N139" s="88" t="s">
        <v>918</v>
      </c>
      <c r="O139" s="88" t="s">
        <v>892</v>
      </c>
      <c r="P139" s="88" t="s">
        <v>55</v>
      </c>
      <c r="Q139" s="88" t="s">
        <v>567</v>
      </c>
      <c r="R139" s="89">
        <v>1770</v>
      </c>
    </row>
    <row r="140" spans="1:18" x14ac:dyDescent="0.25">
      <c r="A140" s="91">
        <v>2024</v>
      </c>
      <c r="B140" s="91" t="s">
        <v>506</v>
      </c>
      <c r="C140" s="91" t="s">
        <v>507</v>
      </c>
      <c r="D140" s="92" t="s">
        <v>918</v>
      </c>
      <c r="E140" s="92" t="s">
        <v>892</v>
      </c>
      <c r="F140" s="92" t="s">
        <v>53</v>
      </c>
      <c r="G140" s="92" t="s">
        <v>563</v>
      </c>
      <c r="H140" s="92">
        <v>1196</v>
      </c>
      <c r="I140" s="91"/>
      <c r="K140" s="88">
        <v>2023</v>
      </c>
      <c r="L140" s="88" t="s">
        <v>506</v>
      </c>
      <c r="M140" s="88" t="s">
        <v>507</v>
      </c>
      <c r="N140" s="88" t="s">
        <v>918</v>
      </c>
      <c r="O140" s="88" t="s">
        <v>892</v>
      </c>
      <c r="P140" s="88" t="s">
        <v>53</v>
      </c>
      <c r="Q140" s="88" t="s">
        <v>563</v>
      </c>
      <c r="R140" s="89">
        <v>948</v>
      </c>
    </row>
    <row r="141" spans="1:18" x14ac:dyDescent="0.25">
      <c r="A141" s="91">
        <v>2024</v>
      </c>
      <c r="B141" s="91" t="s">
        <v>506</v>
      </c>
      <c r="C141" s="91" t="s">
        <v>507</v>
      </c>
      <c r="D141" s="92" t="s">
        <v>918</v>
      </c>
      <c r="E141" s="92" t="s">
        <v>892</v>
      </c>
      <c r="F141" s="92" t="s">
        <v>48</v>
      </c>
      <c r="G141" s="92" t="s">
        <v>558</v>
      </c>
      <c r="H141" s="92">
        <v>66450</v>
      </c>
      <c r="I141" s="91"/>
      <c r="K141" s="88">
        <v>2023</v>
      </c>
      <c r="L141" s="88" t="s">
        <v>506</v>
      </c>
      <c r="M141" s="88" t="s">
        <v>507</v>
      </c>
      <c r="N141" s="88" t="s">
        <v>918</v>
      </c>
      <c r="O141" s="88" t="s">
        <v>892</v>
      </c>
      <c r="P141" s="88" t="s">
        <v>48</v>
      </c>
      <c r="Q141" s="88" t="s">
        <v>558</v>
      </c>
      <c r="R141" s="89">
        <v>60071</v>
      </c>
    </row>
    <row r="142" spans="1:18" x14ac:dyDescent="0.25">
      <c r="A142" s="91">
        <v>2024</v>
      </c>
      <c r="B142" s="91" t="s">
        <v>506</v>
      </c>
      <c r="C142" s="91" t="s">
        <v>507</v>
      </c>
      <c r="D142" s="92" t="s">
        <v>918</v>
      </c>
      <c r="E142" s="92" t="s">
        <v>892</v>
      </c>
      <c r="F142" s="92" t="s">
        <v>49</v>
      </c>
      <c r="G142" s="92" t="s">
        <v>559</v>
      </c>
      <c r="H142" s="92">
        <v>27888</v>
      </c>
      <c r="I142" s="91"/>
      <c r="K142" s="88">
        <v>2023</v>
      </c>
      <c r="L142" s="88" t="s">
        <v>506</v>
      </c>
      <c r="M142" s="88" t="s">
        <v>507</v>
      </c>
      <c r="N142" s="88" t="s">
        <v>918</v>
      </c>
      <c r="O142" s="88" t="s">
        <v>892</v>
      </c>
      <c r="P142" s="88" t="s">
        <v>49</v>
      </c>
      <c r="Q142" s="88" t="s">
        <v>559</v>
      </c>
      <c r="R142" s="89">
        <v>23947</v>
      </c>
    </row>
    <row r="143" spans="1:18" x14ac:dyDescent="0.25">
      <c r="A143" s="91">
        <v>2024</v>
      </c>
      <c r="B143" s="91" t="s">
        <v>506</v>
      </c>
      <c r="C143" s="91" t="s">
        <v>507</v>
      </c>
      <c r="D143" s="92" t="s">
        <v>918</v>
      </c>
      <c r="E143" s="92" t="s">
        <v>892</v>
      </c>
      <c r="F143" s="92" t="s">
        <v>52</v>
      </c>
      <c r="G143" s="92" t="s">
        <v>562</v>
      </c>
      <c r="H143" s="92">
        <v>17370</v>
      </c>
      <c r="I143" s="91"/>
      <c r="K143" s="88">
        <v>2023</v>
      </c>
      <c r="L143" s="88" t="s">
        <v>506</v>
      </c>
      <c r="M143" s="88" t="s">
        <v>507</v>
      </c>
      <c r="N143" s="88" t="s">
        <v>918</v>
      </c>
      <c r="O143" s="88" t="s">
        <v>892</v>
      </c>
      <c r="P143" s="88" t="s">
        <v>52</v>
      </c>
      <c r="Q143" s="88" t="s">
        <v>562</v>
      </c>
      <c r="R143" s="89">
        <v>15870</v>
      </c>
    </row>
    <row r="144" spans="1:18" x14ac:dyDescent="0.25">
      <c r="A144" s="91">
        <v>2024</v>
      </c>
      <c r="B144" s="91" t="s">
        <v>506</v>
      </c>
      <c r="C144" s="91" t="s">
        <v>507</v>
      </c>
      <c r="D144" s="92" t="s">
        <v>918</v>
      </c>
      <c r="E144" s="92" t="s">
        <v>892</v>
      </c>
      <c r="F144" s="92" t="s">
        <v>51</v>
      </c>
      <c r="G144" s="92" t="s">
        <v>560</v>
      </c>
      <c r="H144" s="92">
        <v>26373</v>
      </c>
      <c r="I144" s="91"/>
      <c r="K144" s="88">
        <v>2023</v>
      </c>
      <c r="L144" s="88" t="s">
        <v>506</v>
      </c>
      <c r="M144" s="88" t="s">
        <v>507</v>
      </c>
      <c r="N144" s="88" t="s">
        <v>918</v>
      </c>
      <c r="O144" s="88" t="s">
        <v>892</v>
      </c>
      <c r="P144" s="88" t="s">
        <v>51</v>
      </c>
      <c r="Q144" s="88" t="s">
        <v>560</v>
      </c>
      <c r="R144" s="89">
        <v>26218</v>
      </c>
    </row>
    <row r="145" spans="1:18" x14ac:dyDescent="0.25">
      <c r="A145" s="91">
        <v>2024</v>
      </c>
      <c r="B145" s="91" t="s">
        <v>506</v>
      </c>
      <c r="C145" s="91" t="s">
        <v>507</v>
      </c>
      <c r="D145" s="92" t="s">
        <v>918</v>
      </c>
      <c r="E145" s="92" t="s">
        <v>892</v>
      </c>
      <c r="F145" s="92" t="s">
        <v>54</v>
      </c>
      <c r="G145" s="92" t="s">
        <v>565</v>
      </c>
      <c r="H145" s="92">
        <v>1874</v>
      </c>
      <c r="I145" s="91"/>
      <c r="K145" s="88">
        <v>2023</v>
      </c>
      <c r="L145" s="88" t="s">
        <v>506</v>
      </c>
      <c r="M145" s="88" t="s">
        <v>507</v>
      </c>
      <c r="N145" s="88" t="s">
        <v>918</v>
      </c>
      <c r="O145" s="88" t="s">
        <v>892</v>
      </c>
      <c r="P145" s="88" t="s">
        <v>54</v>
      </c>
      <c r="Q145" s="88" t="s">
        <v>565</v>
      </c>
      <c r="R145" s="89">
        <v>2035</v>
      </c>
    </row>
    <row r="146" spans="1:18" x14ac:dyDescent="0.25">
      <c r="A146" s="91">
        <v>2024</v>
      </c>
      <c r="B146" s="91" t="s">
        <v>506</v>
      </c>
      <c r="C146" s="91" t="s">
        <v>507</v>
      </c>
      <c r="D146" s="92" t="s">
        <v>281</v>
      </c>
      <c r="E146" s="92" t="s">
        <v>488</v>
      </c>
      <c r="F146" s="92" t="s">
        <v>281</v>
      </c>
      <c r="G146" s="92" t="s">
        <v>488</v>
      </c>
      <c r="H146" s="92">
        <v>118550</v>
      </c>
      <c r="I146" s="91"/>
      <c r="K146" s="88">
        <v>2023</v>
      </c>
      <c r="L146" s="88" t="s">
        <v>506</v>
      </c>
      <c r="M146" s="88" t="s">
        <v>507</v>
      </c>
      <c r="N146" s="88" t="s">
        <v>281</v>
      </c>
      <c r="O146" s="88" t="s">
        <v>488</v>
      </c>
      <c r="P146" s="88" t="s">
        <v>281</v>
      </c>
      <c r="Q146" s="88" t="s">
        <v>488</v>
      </c>
      <c r="R146" s="89">
        <v>117089</v>
      </c>
    </row>
    <row r="147" spans="1:18" x14ac:dyDescent="0.25">
      <c r="A147" s="91">
        <v>2024</v>
      </c>
      <c r="B147" s="91" t="s">
        <v>506</v>
      </c>
      <c r="C147" s="91" t="s">
        <v>507</v>
      </c>
      <c r="D147" s="92" t="s">
        <v>281</v>
      </c>
      <c r="E147" s="92" t="s">
        <v>488</v>
      </c>
      <c r="F147" s="92" t="s">
        <v>282</v>
      </c>
      <c r="G147" s="92" t="s">
        <v>489</v>
      </c>
      <c r="H147" s="92">
        <v>46295</v>
      </c>
      <c r="I147" s="91"/>
      <c r="K147" s="88">
        <v>2023</v>
      </c>
      <c r="L147" s="88" t="s">
        <v>506</v>
      </c>
      <c r="M147" s="88" t="s">
        <v>507</v>
      </c>
      <c r="N147" s="88" t="s">
        <v>281</v>
      </c>
      <c r="O147" s="88" t="s">
        <v>488</v>
      </c>
      <c r="P147" s="88" t="s">
        <v>282</v>
      </c>
      <c r="Q147" s="88" t="s">
        <v>489</v>
      </c>
      <c r="R147" s="89">
        <v>41283</v>
      </c>
    </row>
    <row r="148" spans="1:18" x14ac:dyDescent="0.25">
      <c r="A148" s="91">
        <v>2024</v>
      </c>
      <c r="B148" s="91" t="s">
        <v>506</v>
      </c>
      <c r="C148" s="91" t="s">
        <v>507</v>
      </c>
      <c r="D148" s="92" t="s">
        <v>92</v>
      </c>
      <c r="E148" s="92" t="s">
        <v>441</v>
      </c>
      <c r="F148" s="92" t="s">
        <v>92</v>
      </c>
      <c r="G148" s="92" t="s">
        <v>441</v>
      </c>
      <c r="H148" s="92">
        <v>428319</v>
      </c>
      <c r="I148" s="91"/>
      <c r="K148" s="88">
        <v>2023</v>
      </c>
      <c r="L148" s="88" t="s">
        <v>506</v>
      </c>
      <c r="M148" s="88" t="s">
        <v>507</v>
      </c>
      <c r="N148" s="88" t="s">
        <v>92</v>
      </c>
      <c r="O148" s="88" t="s">
        <v>441</v>
      </c>
      <c r="P148" s="88" t="s">
        <v>92</v>
      </c>
      <c r="Q148" s="88" t="s">
        <v>441</v>
      </c>
      <c r="R148" s="89">
        <v>393939</v>
      </c>
    </row>
    <row r="149" spans="1:18" x14ac:dyDescent="0.25">
      <c r="A149" s="91">
        <v>2024</v>
      </c>
      <c r="B149" s="91" t="s">
        <v>506</v>
      </c>
      <c r="C149" s="91" t="s">
        <v>507</v>
      </c>
      <c r="D149" s="92" t="s">
        <v>92</v>
      </c>
      <c r="E149" s="92" t="s">
        <v>441</v>
      </c>
      <c r="F149" s="92" t="s">
        <v>93</v>
      </c>
      <c r="G149" s="92" t="s">
        <v>442</v>
      </c>
      <c r="H149" s="92">
        <v>170249</v>
      </c>
      <c r="I149" s="91"/>
      <c r="K149" s="88">
        <v>2023</v>
      </c>
      <c r="L149" s="88" t="s">
        <v>506</v>
      </c>
      <c r="M149" s="88" t="s">
        <v>507</v>
      </c>
      <c r="N149" s="88" t="s">
        <v>92</v>
      </c>
      <c r="O149" s="88" t="s">
        <v>441</v>
      </c>
      <c r="P149" s="88" t="s">
        <v>93</v>
      </c>
      <c r="Q149" s="88" t="s">
        <v>442</v>
      </c>
      <c r="R149" s="89">
        <v>155553</v>
      </c>
    </row>
    <row r="150" spans="1:18" x14ac:dyDescent="0.25">
      <c r="A150" s="91">
        <v>2024</v>
      </c>
      <c r="B150" s="91" t="s">
        <v>506</v>
      </c>
      <c r="C150" s="91" t="s">
        <v>507</v>
      </c>
      <c r="D150" s="92" t="s">
        <v>246</v>
      </c>
      <c r="E150" s="92" t="s">
        <v>480</v>
      </c>
      <c r="F150" s="92" t="s">
        <v>246</v>
      </c>
      <c r="G150" s="92" t="s">
        <v>480</v>
      </c>
      <c r="H150" s="92">
        <v>363274</v>
      </c>
      <c r="I150" s="91"/>
      <c r="K150" s="88">
        <v>2023</v>
      </c>
      <c r="L150" s="88" t="s">
        <v>506</v>
      </c>
      <c r="M150" s="88" t="s">
        <v>507</v>
      </c>
      <c r="N150" s="88" t="s">
        <v>246</v>
      </c>
      <c r="O150" s="88" t="s">
        <v>480</v>
      </c>
      <c r="P150" s="88" t="s">
        <v>246</v>
      </c>
      <c r="Q150" s="88" t="s">
        <v>480</v>
      </c>
      <c r="R150" s="89">
        <v>333671</v>
      </c>
    </row>
    <row r="151" spans="1:18" x14ac:dyDescent="0.25">
      <c r="A151" s="91">
        <v>2024</v>
      </c>
      <c r="B151" s="91" t="s">
        <v>506</v>
      </c>
      <c r="C151" s="91" t="s">
        <v>507</v>
      </c>
      <c r="D151" s="92" t="s">
        <v>237</v>
      </c>
      <c r="E151" s="92" t="s">
        <v>700</v>
      </c>
      <c r="F151" s="92" t="s">
        <v>237</v>
      </c>
      <c r="G151" s="92" t="s">
        <v>700</v>
      </c>
      <c r="H151" s="92">
        <v>131365</v>
      </c>
      <c r="I151" s="91"/>
      <c r="K151" s="88">
        <v>2023</v>
      </c>
      <c r="L151" s="88" t="s">
        <v>506</v>
      </c>
      <c r="M151" s="88" t="s">
        <v>507</v>
      </c>
      <c r="N151" s="88" t="s">
        <v>237</v>
      </c>
      <c r="O151" s="88" t="s">
        <v>700</v>
      </c>
      <c r="P151" s="88" t="s">
        <v>237</v>
      </c>
      <c r="Q151" s="88" t="s">
        <v>700</v>
      </c>
      <c r="R151" s="89">
        <v>120783</v>
      </c>
    </row>
    <row r="152" spans="1:18" x14ac:dyDescent="0.25">
      <c r="A152" s="91">
        <v>2024</v>
      </c>
      <c r="B152" s="91" t="s">
        <v>506</v>
      </c>
      <c r="C152" s="91" t="s">
        <v>507</v>
      </c>
      <c r="D152" s="92" t="s">
        <v>427</v>
      </c>
      <c r="E152" s="92" t="s">
        <v>893</v>
      </c>
      <c r="F152" s="92" t="s">
        <v>427</v>
      </c>
      <c r="G152" s="92" t="s">
        <v>893</v>
      </c>
      <c r="H152" s="92">
        <v>16186</v>
      </c>
      <c r="I152" s="91"/>
      <c r="K152" s="88">
        <v>2023</v>
      </c>
      <c r="L152" s="88" t="s">
        <v>506</v>
      </c>
      <c r="M152" s="88" t="s">
        <v>507</v>
      </c>
      <c r="N152" s="88" t="s">
        <v>427</v>
      </c>
      <c r="O152" s="88" t="s">
        <v>893</v>
      </c>
      <c r="P152" s="88" t="s">
        <v>427</v>
      </c>
      <c r="Q152" s="88" t="s">
        <v>893</v>
      </c>
      <c r="R152" s="89">
        <v>16410</v>
      </c>
    </row>
    <row r="153" spans="1:18" x14ac:dyDescent="0.25">
      <c r="A153" s="91">
        <v>2024</v>
      </c>
      <c r="B153" s="91" t="s">
        <v>506</v>
      </c>
      <c r="C153" s="91" t="s">
        <v>507</v>
      </c>
      <c r="D153" s="92" t="s">
        <v>919</v>
      </c>
      <c r="E153" s="92" t="s">
        <v>894</v>
      </c>
      <c r="F153" s="92" t="s">
        <v>351</v>
      </c>
      <c r="G153" s="92" t="s">
        <v>793</v>
      </c>
      <c r="H153" s="92">
        <v>23857</v>
      </c>
      <c r="I153" s="91"/>
      <c r="K153" s="88">
        <v>2023</v>
      </c>
      <c r="L153" s="88" t="s">
        <v>506</v>
      </c>
      <c r="M153" s="88" t="s">
        <v>507</v>
      </c>
      <c r="N153" s="88" t="s">
        <v>919</v>
      </c>
      <c r="O153" s="88" t="s">
        <v>894</v>
      </c>
      <c r="P153" s="88" t="s">
        <v>351</v>
      </c>
      <c r="Q153" s="88" t="s">
        <v>793</v>
      </c>
      <c r="R153" s="89">
        <v>21918</v>
      </c>
    </row>
    <row r="154" spans="1:18" x14ac:dyDescent="0.25">
      <c r="A154" s="91">
        <v>2024</v>
      </c>
      <c r="B154" s="91" t="s">
        <v>506</v>
      </c>
      <c r="C154" s="91" t="s">
        <v>507</v>
      </c>
      <c r="D154" s="92" t="s">
        <v>919</v>
      </c>
      <c r="E154" s="92" t="s">
        <v>894</v>
      </c>
      <c r="F154" s="92" t="s">
        <v>356</v>
      </c>
      <c r="G154" s="92" t="s">
        <v>798</v>
      </c>
      <c r="H154" s="92">
        <v>197460</v>
      </c>
      <c r="I154" s="91"/>
      <c r="K154" s="88">
        <v>2023</v>
      </c>
      <c r="L154" s="88" t="s">
        <v>506</v>
      </c>
      <c r="M154" s="88" t="s">
        <v>507</v>
      </c>
      <c r="N154" s="88" t="s">
        <v>919</v>
      </c>
      <c r="O154" s="88" t="s">
        <v>894</v>
      </c>
      <c r="P154" s="88" t="s">
        <v>356</v>
      </c>
      <c r="Q154" s="88" t="s">
        <v>798</v>
      </c>
      <c r="R154" s="89">
        <v>182388</v>
      </c>
    </row>
    <row r="155" spans="1:18" x14ac:dyDescent="0.25">
      <c r="A155" s="91">
        <v>2024</v>
      </c>
      <c r="B155" s="91" t="s">
        <v>506</v>
      </c>
      <c r="C155" s="91" t="s">
        <v>507</v>
      </c>
      <c r="D155" s="92" t="s">
        <v>919</v>
      </c>
      <c r="E155" s="92" t="s">
        <v>894</v>
      </c>
      <c r="F155" s="92" t="s">
        <v>331</v>
      </c>
      <c r="G155" s="92" t="s">
        <v>778</v>
      </c>
      <c r="H155" s="92">
        <v>26172</v>
      </c>
      <c r="I155" s="91"/>
      <c r="K155" s="88">
        <v>2023</v>
      </c>
      <c r="L155" s="88" t="s">
        <v>506</v>
      </c>
      <c r="M155" s="88" t="s">
        <v>507</v>
      </c>
      <c r="N155" s="88" t="s">
        <v>919</v>
      </c>
      <c r="O155" s="88" t="s">
        <v>894</v>
      </c>
      <c r="P155" s="88" t="s">
        <v>331</v>
      </c>
      <c r="Q155" s="88" t="s">
        <v>778</v>
      </c>
      <c r="R155" s="89">
        <v>23814</v>
      </c>
    </row>
    <row r="156" spans="1:18" x14ac:dyDescent="0.25">
      <c r="A156" s="91">
        <v>2024</v>
      </c>
      <c r="B156" s="91" t="s">
        <v>506</v>
      </c>
      <c r="C156" s="91" t="s">
        <v>507</v>
      </c>
      <c r="D156" s="92" t="s">
        <v>919</v>
      </c>
      <c r="E156" s="92" t="s">
        <v>894</v>
      </c>
      <c r="F156" s="92" t="s">
        <v>359</v>
      </c>
      <c r="G156" s="92" t="s">
        <v>801</v>
      </c>
      <c r="H156" s="92">
        <v>28212</v>
      </c>
      <c r="I156" s="91"/>
      <c r="K156" s="88">
        <v>2023</v>
      </c>
      <c r="L156" s="88" t="s">
        <v>506</v>
      </c>
      <c r="M156" s="88" t="s">
        <v>507</v>
      </c>
      <c r="N156" s="88" t="s">
        <v>919</v>
      </c>
      <c r="O156" s="88" t="s">
        <v>894</v>
      </c>
      <c r="P156" s="88" t="s">
        <v>359</v>
      </c>
      <c r="Q156" s="88" t="s">
        <v>801</v>
      </c>
      <c r="R156" s="89">
        <v>24948</v>
      </c>
    </row>
    <row r="157" spans="1:18" x14ac:dyDescent="0.25">
      <c r="A157" s="91">
        <v>2024</v>
      </c>
      <c r="B157" s="91" t="s">
        <v>506</v>
      </c>
      <c r="C157" s="91" t="s">
        <v>507</v>
      </c>
      <c r="D157" s="92" t="s">
        <v>919</v>
      </c>
      <c r="E157" s="92" t="s">
        <v>894</v>
      </c>
      <c r="F157" s="92" t="s">
        <v>357</v>
      </c>
      <c r="G157" s="92" t="s">
        <v>799</v>
      </c>
      <c r="H157" s="92">
        <v>142569</v>
      </c>
      <c r="I157" s="91"/>
      <c r="K157" s="88">
        <v>2023</v>
      </c>
      <c r="L157" s="88" t="s">
        <v>506</v>
      </c>
      <c r="M157" s="88" t="s">
        <v>507</v>
      </c>
      <c r="N157" s="88" t="s">
        <v>919</v>
      </c>
      <c r="O157" s="88" t="s">
        <v>894</v>
      </c>
      <c r="P157" s="88" t="s">
        <v>357</v>
      </c>
      <c r="Q157" s="88" t="s">
        <v>799</v>
      </c>
      <c r="R157" s="89">
        <v>126158</v>
      </c>
    </row>
    <row r="158" spans="1:18" x14ac:dyDescent="0.25">
      <c r="A158" s="91">
        <v>2024</v>
      </c>
      <c r="B158" s="91" t="s">
        <v>506</v>
      </c>
      <c r="C158" s="91" t="s">
        <v>507</v>
      </c>
      <c r="D158" s="92" t="s">
        <v>919</v>
      </c>
      <c r="E158" s="92" t="s">
        <v>894</v>
      </c>
      <c r="F158" s="92" t="s">
        <v>358</v>
      </c>
      <c r="G158" s="92" t="s">
        <v>800</v>
      </c>
      <c r="H158" s="92">
        <v>61303</v>
      </c>
      <c r="I158" s="91"/>
      <c r="K158" s="88">
        <v>2023</v>
      </c>
      <c r="L158" s="88" t="s">
        <v>506</v>
      </c>
      <c r="M158" s="88" t="s">
        <v>507</v>
      </c>
      <c r="N158" s="88" t="s">
        <v>919</v>
      </c>
      <c r="O158" s="88" t="s">
        <v>894</v>
      </c>
      <c r="P158" s="88" t="s">
        <v>358</v>
      </c>
      <c r="Q158" s="88" t="s">
        <v>800</v>
      </c>
      <c r="R158" s="89">
        <v>58141</v>
      </c>
    </row>
    <row r="159" spans="1:18" x14ac:dyDescent="0.25">
      <c r="A159" s="91">
        <v>2024</v>
      </c>
      <c r="B159" s="91" t="s">
        <v>506</v>
      </c>
      <c r="C159" s="91" t="s">
        <v>507</v>
      </c>
      <c r="D159" s="92" t="s">
        <v>919</v>
      </c>
      <c r="E159" s="92" t="s">
        <v>894</v>
      </c>
      <c r="F159" s="92" t="s">
        <v>10</v>
      </c>
      <c r="G159" s="92" t="s">
        <v>523</v>
      </c>
      <c r="H159" s="92">
        <v>1514</v>
      </c>
      <c r="I159" s="91"/>
      <c r="K159" s="88">
        <v>2023</v>
      </c>
      <c r="L159" s="88" t="s">
        <v>506</v>
      </c>
      <c r="M159" s="88" t="s">
        <v>507</v>
      </c>
      <c r="N159" s="88" t="s">
        <v>919</v>
      </c>
      <c r="O159" s="88" t="s">
        <v>894</v>
      </c>
      <c r="P159" s="88" t="s">
        <v>10</v>
      </c>
      <c r="Q159" s="88" t="s">
        <v>523</v>
      </c>
      <c r="R159" s="89">
        <v>1592</v>
      </c>
    </row>
    <row r="160" spans="1:18" x14ac:dyDescent="0.25">
      <c r="A160" s="91">
        <v>2024</v>
      </c>
      <c r="B160" s="91" t="s">
        <v>506</v>
      </c>
      <c r="C160" s="91" t="s">
        <v>507</v>
      </c>
      <c r="D160" s="92" t="s">
        <v>180</v>
      </c>
      <c r="E160" s="92" t="s">
        <v>470</v>
      </c>
      <c r="F160" s="92" t="s">
        <v>180</v>
      </c>
      <c r="G160" s="92" t="s">
        <v>470</v>
      </c>
      <c r="H160" s="92">
        <v>140008</v>
      </c>
      <c r="I160" s="91"/>
      <c r="K160" s="88">
        <v>2023</v>
      </c>
      <c r="L160" s="88" t="s">
        <v>506</v>
      </c>
      <c r="M160" s="88" t="s">
        <v>507</v>
      </c>
      <c r="N160" s="88" t="s">
        <v>180</v>
      </c>
      <c r="O160" s="88" t="s">
        <v>470</v>
      </c>
      <c r="P160" s="88" t="s">
        <v>180</v>
      </c>
      <c r="Q160" s="88" t="s">
        <v>470</v>
      </c>
      <c r="R160" s="89">
        <v>126913</v>
      </c>
    </row>
    <row r="161" spans="1:18" x14ac:dyDescent="0.25">
      <c r="A161" s="91">
        <v>2024</v>
      </c>
      <c r="B161" s="91" t="s">
        <v>506</v>
      </c>
      <c r="C161" s="91" t="s">
        <v>507</v>
      </c>
      <c r="D161" s="92" t="s">
        <v>180</v>
      </c>
      <c r="E161" s="92" t="s">
        <v>470</v>
      </c>
      <c r="F161" s="92" t="s">
        <v>181</v>
      </c>
      <c r="G161" s="92" t="s">
        <v>471</v>
      </c>
      <c r="H161" s="92">
        <v>74198</v>
      </c>
      <c r="I161" s="91"/>
      <c r="K161" s="88">
        <v>2023</v>
      </c>
      <c r="L161" s="88" t="s">
        <v>506</v>
      </c>
      <c r="M161" s="88" t="s">
        <v>507</v>
      </c>
      <c r="N161" s="88" t="s">
        <v>180</v>
      </c>
      <c r="O161" s="88" t="s">
        <v>470</v>
      </c>
      <c r="P161" s="88" t="s">
        <v>181</v>
      </c>
      <c r="Q161" s="88" t="s">
        <v>471</v>
      </c>
      <c r="R161" s="89">
        <v>66899</v>
      </c>
    </row>
    <row r="162" spans="1:18" x14ac:dyDescent="0.25">
      <c r="A162" s="91">
        <v>2024</v>
      </c>
      <c r="B162" s="91" t="s">
        <v>506</v>
      </c>
      <c r="C162" s="91" t="s">
        <v>507</v>
      </c>
      <c r="D162" s="92" t="s">
        <v>105</v>
      </c>
      <c r="E162" s="92" t="s">
        <v>448</v>
      </c>
      <c r="F162" s="92" t="s">
        <v>105</v>
      </c>
      <c r="G162" s="92" t="s">
        <v>448</v>
      </c>
      <c r="H162" s="92">
        <v>187591</v>
      </c>
      <c r="I162" s="91"/>
      <c r="K162" s="88">
        <v>2023</v>
      </c>
      <c r="L162" s="88" t="s">
        <v>506</v>
      </c>
      <c r="M162" s="88" t="s">
        <v>507</v>
      </c>
      <c r="N162" s="88" t="s">
        <v>105</v>
      </c>
      <c r="O162" s="88" t="s">
        <v>448</v>
      </c>
      <c r="P162" s="88" t="s">
        <v>105</v>
      </c>
      <c r="Q162" s="88" t="s">
        <v>448</v>
      </c>
      <c r="R162" s="89">
        <v>184638</v>
      </c>
    </row>
    <row r="163" spans="1:18" x14ac:dyDescent="0.25">
      <c r="A163" s="91">
        <v>2024</v>
      </c>
      <c r="B163" s="91" t="s">
        <v>506</v>
      </c>
      <c r="C163" s="91" t="s">
        <v>507</v>
      </c>
      <c r="D163" s="92" t="s">
        <v>920</v>
      </c>
      <c r="E163" s="92" t="s">
        <v>936</v>
      </c>
      <c r="F163" s="92" t="s">
        <v>95</v>
      </c>
      <c r="G163" s="92" t="s">
        <v>601</v>
      </c>
      <c r="H163" s="92">
        <v>72294</v>
      </c>
      <c r="I163" s="91"/>
      <c r="K163" s="88">
        <v>2023</v>
      </c>
      <c r="L163" s="88" t="s">
        <v>506</v>
      </c>
      <c r="M163" s="88" t="s">
        <v>507</v>
      </c>
      <c r="N163" s="88" t="s">
        <v>105</v>
      </c>
      <c r="O163" s="88" t="s">
        <v>448</v>
      </c>
      <c r="P163" s="88" t="s">
        <v>96</v>
      </c>
      <c r="Q163" s="88" t="s">
        <v>443</v>
      </c>
      <c r="R163" s="89">
        <v>57305</v>
      </c>
    </row>
    <row r="164" spans="1:18" x14ac:dyDescent="0.25">
      <c r="A164" s="91">
        <v>2024</v>
      </c>
      <c r="B164" s="91" t="s">
        <v>506</v>
      </c>
      <c r="C164" s="91" t="s">
        <v>507</v>
      </c>
      <c r="D164" s="92" t="s">
        <v>920</v>
      </c>
      <c r="E164" s="92" t="s">
        <v>936</v>
      </c>
      <c r="F164" s="92" t="s">
        <v>94</v>
      </c>
      <c r="G164" s="92" t="s">
        <v>600</v>
      </c>
      <c r="H164" s="92">
        <v>26566</v>
      </c>
      <c r="I164" s="91"/>
      <c r="K164" s="88">
        <v>2023</v>
      </c>
      <c r="L164" s="88" t="s">
        <v>506</v>
      </c>
      <c r="M164" s="88" t="s">
        <v>507</v>
      </c>
      <c r="N164" s="88" t="s">
        <v>920</v>
      </c>
      <c r="O164" s="88" t="s">
        <v>936</v>
      </c>
      <c r="P164" s="88" t="s">
        <v>95</v>
      </c>
      <c r="Q164" s="88" t="s">
        <v>601</v>
      </c>
      <c r="R164" s="89">
        <v>61564</v>
      </c>
    </row>
    <row r="165" spans="1:18" x14ac:dyDescent="0.25">
      <c r="A165" s="91">
        <v>2024</v>
      </c>
      <c r="B165" s="91" t="s">
        <v>506</v>
      </c>
      <c r="C165" s="91" t="s">
        <v>507</v>
      </c>
      <c r="D165" s="92" t="s">
        <v>920</v>
      </c>
      <c r="E165" s="92" t="s">
        <v>936</v>
      </c>
      <c r="F165" s="92" t="s">
        <v>87</v>
      </c>
      <c r="G165" s="92" t="s">
        <v>597</v>
      </c>
      <c r="H165" s="92">
        <v>46921</v>
      </c>
      <c r="I165" s="91"/>
      <c r="K165" s="88">
        <v>2023</v>
      </c>
      <c r="L165" s="88" t="s">
        <v>506</v>
      </c>
      <c r="M165" s="88" t="s">
        <v>507</v>
      </c>
      <c r="N165" s="88" t="s">
        <v>920</v>
      </c>
      <c r="O165" s="88" t="s">
        <v>936</v>
      </c>
      <c r="P165" s="88" t="s">
        <v>94</v>
      </c>
      <c r="Q165" s="88" t="s">
        <v>600</v>
      </c>
      <c r="R165" s="89">
        <v>23409</v>
      </c>
    </row>
    <row r="166" spans="1:18" x14ac:dyDescent="0.25">
      <c r="A166" s="91">
        <v>2024</v>
      </c>
      <c r="B166" s="91" t="s">
        <v>506</v>
      </c>
      <c r="C166" s="91" t="s">
        <v>507</v>
      </c>
      <c r="D166" s="92" t="s">
        <v>920</v>
      </c>
      <c r="E166" s="92" t="s">
        <v>936</v>
      </c>
      <c r="F166" s="92" t="s">
        <v>88</v>
      </c>
      <c r="G166" s="92" t="s">
        <v>598</v>
      </c>
      <c r="H166" s="92">
        <v>36290</v>
      </c>
      <c r="I166" s="91"/>
      <c r="K166" s="88">
        <v>2023</v>
      </c>
      <c r="L166" s="88" t="s">
        <v>506</v>
      </c>
      <c r="M166" s="88" t="s">
        <v>507</v>
      </c>
      <c r="N166" s="88" t="s">
        <v>920</v>
      </c>
      <c r="O166" s="88" t="s">
        <v>936</v>
      </c>
      <c r="P166" s="88" t="s">
        <v>87</v>
      </c>
      <c r="Q166" s="88" t="s">
        <v>597</v>
      </c>
      <c r="R166" s="89">
        <v>36325</v>
      </c>
    </row>
    <row r="167" spans="1:18" x14ac:dyDescent="0.25">
      <c r="A167" s="91">
        <v>2024</v>
      </c>
      <c r="B167" s="91" t="s">
        <v>506</v>
      </c>
      <c r="C167" s="91" t="s">
        <v>507</v>
      </c>
      <c r="D167" s="92" t="s">
        <v>920</v>
      </c>
      <c r="E167" s="92" t="s">
        <v>936</v>
      </c>
      <c r="F167" s="92" t="s">
        <v>182</v>
      </c>
      <c r="G167" s="92" t="s">
        <v>654</v>
      </c>
      <c r="H167" s="92">
        <v>23825</v>
      </c>
      <c r="I167" s="91"/>
      <c r="K167" s="88">
        <v>2023</v>
      </c>
      <c r="L167" s="88" t="s">
        <v>506</v>
      </c>
      <c r="M167" s="88" t="s">
        <v>507</v>
      </c>
      <c r="N167" s="88" t="s">
        <v>920</v>
      </c>
      <c r="O167" s="88" t="s">
        <v>936</v>
      </c>
      <c r="P167" s="88" t="s">
        <v>88</v>
      </c>
      <c r="Q167" s="88" t="s">
        <v>598</v>
      </c>
      <c r="R167" s="89">
        <v>33406</v>
      </c>
    </row>
    <row r="168" spans="1:18" x14ac:dyDescent="0.25">
      <c r="A168" s="91">
        <v>2024</v>
      </c>
      <c r="B168" s="91" t="s">
        <v>506</v>
      </c>
      <c r="C168" s="91" t="s">
        <v>507</v>
      </c>
      <c r="D168" s="92" t="s">
        <v>920</v>
      </c>
      <c r="E168" s="92" t="s">
        <v>936</v>
      </c>
      <c r="F168" s="92" t="s">
        <v>96</v>
      </c>
      <c r="G168" s="92" t="s">
        <v>443</v>
      </c>
      <c r="H168" s="92">
        <v>63210</v>
      </c>
      <c r="I168" s="91"/>
      <c r="K168" s="88">
        <v>2023</v>
      </c>
      <c r="L168" s="88" t="s">
        <v>506</v>
      </c>
      <c r="M168" s="88" t="s">
        <v>507</v>
      </c>
      <c r="N168" s="88" t="s">
        <v>920</v>
      </c>
      <c r="O168" s="88" t="s">
        <v>936</v>
      </c>
      <c r="P168" s="88" t="s">
        <v>182</v>
      </c>
      <c r="Q168" s="88" t="s">
        <v>654</v>
      </c>
      <c r="R168" s="89">
        <v>22366</v>
      </c>
    </row>
    <row r="169" spans="1:18" x14ac:dyDescent="0.25">
      <c r="A169" s="91">
        <v>2024</v>
      </c>
      <c r="B169" s="91" t="s">
        <v>506</v>
      </c>
      <c r="C169" s="91" t="s">
        <v>507</v>
      </c>
      <c r="D169" s="92" t="s">
        <v>920</v>
      </c>
      <c r="E169" s="92" t="s">
        <v>936</v>
      </c>
      <c r="F169" s="92" t="s">
        <v>97</v>
      </c>
      <c r="G169" s="92" t="s">
        <v>602</v>
      </c>
      <c r="H169" s="93">
        <v>49026</v>
      </c>
      <c r="K169" s="88">
        <v>2023</v>
      </c>
      <c r="L169" s="88" t="s">
        <v>506</v>
      </c>
      <c r="M169" s="88" t="s">
        <v>507</v>
      </c>
      <c r="N169" s="88" t="s">
        <v>920</v>
      </c>
      <c r="O169" s="88" t="s">
        <v>936</v>
      </c>
      <c r="P169" s="88" t="s">
        <v>97</v>
      </c>
      <c r="Q169" s="88" t="s">
        <v>602</v>
      </c>
      <c r="R169" s="89">
        <v>40852</v>
      </c>
    </row>
    <row r="170" spans="1:18" x14ac:dyDescent="0.25">
      <c r="A170" s="91">
        <v>2024</v>
      </c>
      <c r="B170" s="91" t="s">
        <v>506</v>
      </c>
      <c r="C170" s="91" t="s">
        <v>507</v>
      </c>
      <c r="D170" s="92" t="s">
        <v>920</v>
      </c>
      <c r="E170" s="92" t="s">
        <v>936</v>
      </c>
      <c r="F170" s="92" t="s">
        <v>106</v>
      </c>
      <c r="G170" s="92" t="s">
        <v>605</v>
      </c>
      <c r="H170" s="92">
        <v>45723</v>
      </c>
      <c r="I170" s="91"/>
      <c r="K170" s="88">
        <v>2023</v>
      </c>
      <c r="L170" s="88" t="s">
        <v>506</v>
      </c>
      <c r="M170" s="88" t="s">
        <v>507</v>
      </c>
      <c r="N170" s="88" t="s">
        <v>920</v>
      </c>
      <c r="O170" s="88" t="s">
        <v>936</v>
      </c>
      <c r="P170" s="88" t="s">
        <v>106</v>
      </c>
      <c r="Q170" s="88" t="s">
        <v>605</v>
      </c>
      <c r="R170" s="89">
        <v>41521</v>
      </c>
    </row>
    <row r="171" spans="1:18" x14ac:dyDescent="0.25">
      <c r="A171" s="91">
        <v>2024</v>
      </c>
      <c r="B171" s="91" t="s">
        <v>506</v>
      </c>
      <c r="C171" s="91" t="s">
        <v>507</v>
      </c>
      <c r="D171" s="92" t="s">
        <v>920</v>
      </c>
      <c r="E171" s="92" t="s">
        <v>936</v>
      </c>
      <c r="F171" s="92" t="s">
        <v>107</v>
      </c>
      <c r="G171" s="92" t="s">
        <v>606</v>
      </c>
      <c r="H171" s="92">
        <v>29954</v>
      </c>
      <c r="I171" s="91"/>
      <c r="K171" s="88">
        <v>2023</v>
      </c>
      <c r="L171" s="88" t="s">
        <v>506</v>
      </c>
      <c r="M171" s="88" t="s">
        <v>507</v>
      </c>
      <c r="N171" s="88" t="s">
        <v>920</v>
      </c>
      <c r="O171" s="88" t="s">
        <v>936</v>
      </c>
      <c r="P171" s="88" t="s">
        <v>107</v>
      </c>
      <c r="Q171" s="88" t="s">
        <v>606</v>
      </c>
      <c r="R171" s="89">
        <v>25407</v>
      </c>
    </row>
    <row r="172" spans="1:18" x14ac:dyDescent="0.25">
      <c r="A172" s="91">
        <v>2024</v>
      </c>
      <c r="B172" s="91" t="s">
        <v>506</v>
      </c>
      <c r="C172" s="91" t="s">
        <v>507</v>
      </c>
      <c r="D172" s="92" t="s">
        <v>920</v>
      </c>
      <c r="E172" s="92" t="s">
        <v>936</v>
      </c>
      <c r="F172" s="92" t="s">
        <v>99</v>
      </c>
      <c r="G172" s="92" t="s">
        <v>566</v>
      </c>
      <c r="H172" s="92">
        <v>1792</v>
      </c>
      <c r="I172" s="91"/>
      <c r="K172" s="88">
        <v>2023</v>
      </c>
      <c r="L172" s="88" t="s">
        <v>506</v>
      </c>
      <c r="M172" s="88" t="s">
        <v>507</v>
      </c>
      <c r="N172" s="88" t="s">
        <v>920</v>
      </c>
      <c r="O172" s="88" t="s">
        <v>936</v>
      </c>
      <c r="P172" s="88" t="s">
        <v>99</v>
      </c>
      <c r="Q172" s="88" t="s">
        <v>566</v>
      </c>
      <c r="R172" s="89">
        <v>1517</v>
      </c>
    </row>
    <row r="173" spans="1:18" x14ac:dyDescent="0.25">
      <c r="A173" s="91">
        <v>2024</v>
      </c>
      <c r="B173" s="91" t="s">
        <v>506</v>
      </c>
      <c r="C173" s="91" t="s">
        <v>507</v>
      </c>
      <c r="D173" s="92" t="s">
        <v>920</v>
      </c>
      <c r="E173" s="92" t="s">
        <v>936</v>
      </c>
      <c r="F173" s="92" t="s">
        <v>98</v>
      </c>
      <c r="G173" s="92" t="s">
        <v>603</v>
      </c>
      <c r="H173" s="92">
        <v>57153</v>
      </c>
      <c r="I173" s="91"/>
      <c r="K173" s="88">
        <v>2023</v>
      </c>
      <c r="L173" s="88" t="s">
        <v>506</v>
      </c>
      <c r="M173" s="88" t="s">
        <v>507</v>
      </c>
      <c r="N173" s="88" t="s">
        <v>920</v>
      </c>
      <c r="O173" s="88" t="s">
        <v>936</v>
      </c>
      <c r="P173" s="88" t="s">
        <v>98</v>
      </c>
      <c r="Q173" s="88" t="s">
        <v>603</v>
      </c>
      <c r="R173" s="89">
        <v>50050</v>
      </c>
    </row>
    <row r="174" spans="1:18" x14ac:dyDescent="0.25">
      <c r="A174" s="91">
        <v>2024</v>
      </c>
      <c r="B174" s="91" t="s">
        <v>506</v>
      </c>
      <c r="C174" s="91" t="s">
        <v>507</v>
      </c>
      <c r="D174" s="92" t="s">
        <v>920</v>
      </c>
      <c r="E174" s="92" t="s">
        <v>936</v>
      </c>
      <c r="F174" s="92" t="s">
        <v>100</v>
      </c>
      <c r="G174" s="92" t="s">
        <v>604</v>
      </c>
      <c r="H174" s="92">
        <v>145096</v>
      </c>
      <c r="I174" s="91"/>
      <c r="K174" s="88">
        <v>2023</v>
      </c>
      <c r="L174" s="88" t="s">
        <v>506</v>
      </c>
      <c r="M174" s="88" t="s">
        <v>507</v>
      </c>
      <c r="N174" s="88" t="s">
        <v>920</v>
      </c>
      <c r="O174" s="88" t="s">
        <v>936</v>
      </c>
      <c r="P174" s="88" t="s">
        <v>100</v>
      </c>
      <c r="Q174" s="88" t="s">
        <v>604</v>
      </c>
      <c r="R174" s="89">
        <v>126997</v>
      </c>
    </row>
    <row r="175" spans="1:18" x14ac:dyDescent="0.25">
      <c r="A175" s="91">
        <v>2024</v>
      </c>
      <c r="B175" s="91" t="s">
        <v>506</v>
      </c>
      <c r="C175" s="91" t="s">
        <v>507</v>
      </c>
      <c r="D175" s="92" t="s">
        <v>920</v>
      </c>
      <c r="E175" s="92" t="s">
        <v>936</v>
      </c>
      <c r="F175" s="92" t="s">
        <v>169</v>
      </c>
      <c r="G175" s="92" t="s">
        <v>648</v>
      </c>
      <c r="H175" s="92">
        <v>2192</v>
      </c>
      <c r="I175" s="91"/>
      <c r="K175" s="88">
        <v>2023</v>
      </c>
      <c r="L175" s="88" t="s">
        <v>506</v>
      </c>
      <c r="M175" s="88" t="s">
        <v>507</v>
      </c>
      <c r="N175" s="88" t="s">
        <v>920</v>
      </c>
      <c r="O175" s="88" t="s">
        <v>936</v>
      </c>
      <c r="P175" s="88" t="s">
        <v>169</v>
      </c>
      <c r="Q175" s="88" t="s">
        <v>648</v>
      </c>
      <c r="R175" s="89">
        <v>1618</v>
      </c>
    </row>
    <row r="176" spans="1:18" x14ac:dyDescent="0.25">
      <c r="A176" s="91">
        <v>2024</v>
      </c>
      <c r="B176" s="91" t="s">
        <v>506</v>
      </c>
      <c r="C176" s="91" t="s">
        <v>507</v>
      </c>
      <c r="D176" s="92" t="s">
        <v>920</v>
      </c>
      <c r="E176" s="92" t="s">
        <v>936</v>
      </c>
      <c r="F176" s="92" t="s">
        <v>89</v>
      </c>
      <c r="G176" s="92" t="s">
        <v>599</v>
      </c>
      <c r="H176" s="92">
        <v>39508</v>
      </c>
      <c r="I176" s="91"/>
      <c r="K176" s="88">
        <v>2023</v>
      </c>
      <c r="L176" s="88" t="s">
        <v>506</v>
      </c>
      <c r="M176" s="88" t="s">
        <v>507</v>
      </c>
      <c r="N176" s="88" t="s">
        <v>920</v>
      </c>
      <c r="O176" s="88" t="s">
        <v>936</v>
      </c>
      <c r="P176" s="88" t="s">
        <v>89</v>
      </c>
      <c r="Q176" s="88" t="s">
        <v>599</v>
      </c>
      <c r="R176" s="89">
        <v>37657</v>
      </c>
    </row>
    <row r="177" spans="1:18" x14ac:dyDescent="0.25">
      <c r="A177" s="91">
        <v>2024</v>
      </c>
      <c r="B177" s="91" t="s">
        <v>506</v>
      </c>
      <c r="C177" s="91" t="s">
        <v>507</v>
      </c>
      <c r="D177" s="92" t="s">
        <v>920</v>
      </c>
      <c r="E177" s="92" t="s">
        <v>936</v>
      </c>
      <c r="F177" s="92" t="s">
        <v>185</v>
      </c>
      <c r="G177" s="92" t="s">
        <v>655</v>
      </c>
      <c r="H177" s="92">
        <v>14705</v>
      </c>
      <c r="I177" s="91"/>
      <c r="K177" s="88">
        <v>2023</v>
      </c>
      <c r="L177" s="88" t="s">
        <v>506</v>
      </c>
      <c r="M177" s="88" t="s">
        <v>507</v>
      </c>
      <c r="N177" s="88" t="s">
        <v>920</v>
      </c>
      <c r="O177" s="88" t="s">
        <v>936</v>
      </c>
      <c r="P177" s="88" t="s">
        <v>185</v>
      </c>
      <c r="Q177" s="88" t="s">
        <v>655</v>
      </c>
      <c r="R177" s="89">
        <v>13573</v>
      </c>
    </row>
    <row r="178" spans="1:18" x14ac:dyDescent="0.25">
      <c r="A178" s="91">
        <v>2024</v>
      </c>
      <c r="B178" s="91" t="s">
        <v>506</v>
      </c>
      <c r="C178" s="91" t="s">
        <v>507</v>
      </c>
      <c r="D178" s="92" t="s">
        <v>920</v>
      </c>
      <c r="E178" s="92" t="s">
        <v>936</v>
      </c>
      <c r="F178" s="92" t="s">
        <v>383</v>
      </c>
      <c r="G178" s="92" t="s">
        <v>817</v>
      </c>
      <c r="H178" s="92">
        <v>13976</v>
      </c>
      <c r="I178" s="91"/>
      <c r="K178" s="88">
        <v>2023</v>
      </c>
      <c r="L178" s="88" t="s">
        <v>506</v>
      </c>
      <c r="M178" s="88" t="s">
        <v>507</v>
      </c>
      <c r="N178" s="88" t="s">
        <v>920</v>
      </c>
      <c r="O178" s="88" t="s">
        <v>936</v>
      </c>
      <c r="P178" s="88" t="s">
        <v>383</v>
      </c>
      <c r="Q178" s="88" t="s">
        <v>817</v>
      </c>
      <c r="R178" s="89">
        <v>9877</v>
      </c>
    </row>
    <row r="179" spans="1:18" x14ac:dyDescent="0.25">
      <c r="A179" s="91">
        <v>2024</v>
      </c>
      <c r="B179" s="91" t="s">
        <v>506</v>
      </c>
      <c r="C179" s="91" t="s">
        <v>507</v>
      </c>
      <c r="D179" s="92" t="s">
        <v>920</v>
      </c>
      <c r="E179" s="92" t="s">
        <v>936</v>
      </c>
      <c r="F179" s="92" t="s">
        <v>361</v>
      </c>
      <c r="G179" s="92" t="s">
        <v>803</v>
      </c>
      <c r="H179" s="92">
        <v>156066</v>
      </c>
      <c r="I179" s="91"/>
      <c r="K179" s="88">
        <v>2023</v>
      </c>
      <c r="L179" s="88" t="s">
        <v>506</v>
      </c>
      <c r="M179" s="88" t="s">
        <v>507</v>
      </c>
      <c r="N179" s="88" t="s">
        <v>920</v>
      </c>
      <c r="O179" s="88" t="s">
        <v>936</v>
      </c>
      <c r="P179" s="88" t="s">
        <v>361</v>
      </c>
      <c r="Q179" s="88" t="s">
        <v>803</v>
      </c>
      <c r="R179" s="89">
        <v>145965</v>
      </c>
    </row>
    <row r="180" spans="1:18" x14ac:dyDescent="0.25">
      <c r="A180" s="91">
        <v>2024</v>
      </c>
      <c r="B180" s="91" t="s">
        <v>506</v>
      </c>
      <c r="C180" s="91" t="s">
        <v>507</v>
      </c>
      <c r="D180" s="92" t="s">
        <v>212</v>
      </c>
      <c r="E180" s="92" t="s">
        <v>478</v>
      </c>
      <c r="F180" s="92" t="s">
        <v>212</v>
      </c>
      <c r="G180" s="92" t="s">
        <v>478</v>
      </c>
      <c r="H180" s="92">
        <v>315771</v>
      </c>
      <c r="I180" s="91"/>
      <c r="K180" s="88">
        <v>2023</v>
      </c>
      <c r="L180" s="88" t="s">
        <v>506</v>
      </c>
      <c r="M180" s="88" t="s">
        <v>507</v>
      </c>
      <c r="N180" s="88" t="s">
        <v>212</v>
      </c>
      <c r="O180" s="88" t="s">
        <v>478</v>
      </c>
      <c r="P180" s="88" t="s">
        <v>212</v>
      </c>
      <c r="Q180" s="88" t="s">
        <v>478</v>
      </c>
      <c r="R180" s="89">
        <v>299988</v>
      </c>
    </row>
    <row r="181" spans="1:18" x14ac:dyDescent="0.25">
      <c r="A181" s="91">
        <v>2024</v>
      </c>
      <c r="B181" s="91" t="s">
        <v>506</v>
      </c>
      <c r="C181" s="91" t="s">
        <v>507</v>
      </c>
      <c r="D181" s="92" t="s">
        <v>921</v>
      </c>
      <c r="E181" s="92" t="s">
        <v>895</v>
      </c>
      <c r="F181" s="92" t="s">
        <v>127</v>
      </c>
      <c r="G181" s="92" t="s">
        <v>617</v>
      </c>
      <c r="H181" s="92">
        <v>74952</v>
      </c>
      <c r="I181" s="91"/>
      <c r="K181" s="88">
        <v>2023</v>
      </c>
      <c r="L181" s="88" t="s">
        <v>506</v>
      </c>
      <c r="M181" s="88" t="s">
        <v>507</v>
      </c>
      <c r="N181" s="88" t="s">
        <v>921</v>
      </c>
      <c r="O181" s="88" t="s">
        <v>895</v>
      </c>
      <c r="P181" s="88" t="s">
        <v>127</v>
      </c>
      <c r="Q181" s="88" t="s">
        <v>617</v>
      </c>
      <c r="R181" s="89">
        <v>63807</v>
      </c>
    </row>
    <row r="182" spans="1:18" x14ac:dyDescent="0.25">
      <c r="A182" s="91">
        <v>2024</v>
      </c>
      <c r="B182" s="91" t="s">
        <v>506</v>
      </c>
      <c r="C182" s="91" t="s">
        <v>507</v>
      </c>
      <c r="D182" s="92" t="s">
        <v>921</v>
      </c>
      <c r="E182" s="92" t="s">
        <v>895</v>
      </c>
      <c r="F182" s="92" t="s">
        <v>121</v>
      </c>
      <c r="G182" s="92" t="s">
        <v>613</v>
      </c>
      <c r="H182" s="92">
        <v>46919</v>
      </c>
      <c r="I182" s="91"/>
      <c r="K182" s="88">
        <v>2023</v>
      </c>
      <c r="L182" s="88" t="s">
        <v>506</v>
      </c>
      <c r="M182" s="88" t="s">
        <v>507</v>
      </c>
      <c r="N182" s="88" t="s">
        <v>921</v>
      </c>
      <c r="O182" s="88" t="s">
        <v>895</v>
      </c>
      <c r="P182" s="88" t="s">
        <v>121</v>
      </c>
      <c r="Q182" s="88" t="s">
        <v>613</v>
      </c>
      <c r="R182" s="89">
        <v>45026</v>
      </c>
    </row>
    <row r="183" spans="1:18" x14ac:dyDescent="0.25">
      <c r="A183" s="91">
        <v>2024</v>
      </c>
      <c r="B183" s="91" t="s">
        <v>506</v>
      </c>
      <c r="C183" s="91" t="s">
        <v>507</v>
      </c>
      <c r="D183" s="92" t="s">
        <v>921</v>
      </c>
      <c r="E183" s="92" t="s">
        <v>895</v>
      </c>
      <c r="F183" s="92" t="s">
        <v>398</v>
      </c>
      <c r="G183" s="92" t="s">
        <v>829</v>
      </c>
      <c r="H183" s="92">
        <v>87845</v>
      </c>
      <c r="I183" s="91"/>
      <c r="K183" s="88">
        <v>2023</v>
      </c>
      <c r="L183" s="88" t="s">
        <v>506</v>
      </c>
      <c r="M183" s="88" t="s">
        <v>507</v>
      </c>
      <c r="N183" s="88" t="s">
        <v>921</v>
      </c>
      <c r="O183" s="88" t="s">
        <v>895</v>
      </c>
      <c r="P183" s="88" t="s">
        <v>398</v>
      </c>
      <c r="Q183" s="88" t="s">
        <v>829</v>
      </c>
      <c r="R183" s="89">
        <v>78249</v>
      </c>
    </row>
    <row r="184" spans="1:18" x14ac:dyDescent="0.25">
      <c r="A184" s="91">
        <v>2024</v>
      </c>
      <c r="B184" s="91" t="s">
        <v>506</v>
      </c>
      <c r="C184" s="91" t="s">
        <v>507</v>
      </c>
      <c r="D184" s="92" t="s">
        <v>921</v>
      </c>
      <c r="E184" s="92" t="s">
        <v>895</v>
      </c>
      <c r="F184" s="92" t="s">
        <v>115</v>
      </c>
      <c r="G184" s="92" t="s">
        <v>570</v>
      </c>
      <c r="H184" s="92">
        <v>4463</v>
      </c>
      <c r="I184" s="91"/>
      <c r="K184" s="88">
        <v>2023</v>
      </c>
      <c r="L184" s="88" t="s">
        <v>506</v>
      </c>
      <c r="M184" s="88" t="s">
        <v>507</v>
      </c>
      <c r="N184" s="88" t="s">
        <v>921</v>
      </c>
      <c r="O184" s="88" t="s">
        <v>895</v>
      </c>
      <c r="P184" s="88" t="s">
        <v>115</v>
      </c>
      <c r="Q184" s="88" t="s">
        <v>570</v>
      </c>
      <c r="R184" s="89">
        <v>3501</v>
      </c>
    </row>
    <row r="185" spans="1:18" x14ac:dyDescent="0.25">
      <c r="A185" s="91">
        <v>2024</v>
      </c>
      <c r="B185" s="91" t="s">
        <v>506</v>
      </c>
      <c r="C185" s="91" t="s">
        <v>507</v>
      </c>
      <c r="D185" s="92" t="s">
        <v>921</v>
      </c>
      <c r="E185" s="92" t="s">
        <v>895</v>
      </c>
      <c r="F185" s="92" t="s">
        <v>191</v>
      </c>
      <c r="G185" s="92" t="s">
        <v>661</v>
      </c>
      <c r="H185" s="92">
        <v>96621</v>
      </c>
      <c r="I185" s="91"/>
      <c r="K185" s="88">
        <v>2023</v>
      </c>
      <c r="L185" s="88" t="s">
        <v>506</v>
      </c>
      <c r="M185" s="88" t="s">
        <v>507</v>
      </c>
      <c r="N185" s="88" t="s">
        <v>921</v>
      </c>
      <c r="O185" s="88" t="s">
        <v>895</v>
      </c>
      <c r="P185" s="88" t="s">
        <v>191</v>
      </c>
      <c r="Q185" s="88" t="s">
        <v>661</v>
      </c>
      <c r="R185" s="89">
        <v>82026</v>
      </c>
    </row>
    <row r="186" spans="1:18" x14ac:dyDescent="0.25">
      <c r="A186" s="91">
        <v>2024</v>
      </c>
      <c r="B186" s="91" t="s">
        <v>506</v>
      </c>
      <c r="C186" s="91" t="s">
        <v>507</v>
      </c>
      <c r="D186" s="92" t="s">
        <v>921</v>
      </c>
      <c r="E186" s="92" t="s">
        <v>895</v>
      </c>
      <c r="F186" s="92" t="s">
        <v>120</v>
      </c>
      <c r="G186" s="92" t="s">
        <v>612</v>
      </c>
      <c r="H186" s="92">
        <v>39844</v>
      </c>
      <c r="I186" s="91"/>
      <c r="K186" s="88">
        <v>2023</v>
      </c>
      <c r="L186" s="88" t="s">
        <v>506</v>
      </c>
      <c r="M186" s="88" t="s">
        <v>507</v>
      </c>
      <c r="N186" s="88" t="s">
        <v>921</v>
      </c>
      <c r="O186" s="88" t="s">
        <v>895</v>
      </c>
      <c r="P186" s="88" t="s">
        <v>120</v>
      </c>
      <c r="Q186" s="88" t="s">
        <v>612</v>
      </c>
      <c r="R186" s="89">
        <v>38984</v>
      </c>
    </row>
    <row r="187" spans="1:18" x14ac:dyDescent="0.25">
      <c r="A187" s="91">
        <v>2024</v>
      </c>
      <c r="B187" s="91" t="s">
        <v>506</v>
      </c>
      <c r="C187" s="91" t="s">
        <v>507</v>
      </c>
      <c r="D187" s="92" t="s">
        <v>921</v>
      </c>
      <c r="E187" s="92" t="s">
        <v>895</v>
      </c>
      <c r="F187" s="92" t="s">
        <v>190</v>
      </c>
      <c r="G187" s="92" t="s">
        <v>660</v>
      </c>
      <c r="H187" s="92">
        <v>25929</v>
      </c>
      <c r="I187" s="91"/>
      <c r="K187" s="88">
        <v>2023</v>
      </c>
      <c r="L187" s="88" t="s">
        <v>506</v>
      </c>
      <c r="M187" s="88" t="s">
        <v>507</v>
      </c>
      <c r="N187" s="88" t="s">
        <v>921</v>
      </c>
      <c r="O187" s="88" t="s">
        <v>895</v>
      </c>
      <c r="P187" s="88" t="s">
        <v>190</v>
      </c>
      <c r="Q187" s="88" t="s">
        <v>660</v>
      </c>
      <c r="R187" s="89">
        <v>22589</v>
      </c>
    </row>
    <row r="188" spans="1:18" x14ac:dyDescent="0.25">
      <c r="A188" s="91">
        <v>2024</v>
      </c>
      <c r="B188" s="91" t="s">
        <v>506</v>
      </c>
      <c r="C188" s="91" t="s">
        <v>507</v>
      </c>
      <c r="D188" s="92" t="s">
        <v>921</v>
      </c>
      <c r="E188" s="92" t="s">
        <v>895</v>
      </c>
      <c r="F188" s="92" t="s">
        <v>122</v>
      </c>
      <c r="G188" s="92" t="s">
        <v>614</v>
      </c>
      <c r="H188" s="92">
        <v>23894</v>
      </c>
      <c r="I188" s="91"/>
      <c r="K188" s="88">
        <v>2023</v>
      </c>
      <c r="L188" s="88" t="s">
        <v>506</v>
      </c>
      <c r="M188" s="88" t="s">
        <v>507</v>
      </c>
      <c r="N188" s="88" t="s">
        <v>921</v>
      </c>
      <c r="O188" s="88" t="s">
        <v>895</v>
      </c>
      <c r="P188" s="88" t="s">
        <v>122</v>
      </c>
      <c r="Q188" s="88" t="s">
        <v>614</v>
      </c>
      <c r="R188" s="89">
        <v>22914</v>
      </c>
    </row>
    <row r="189" spans="1:18" x14ac:dyDescent="0.25">
      <c r="A189" s="91">
        <v>2024</v>
      </c>
      <c r="B189" s="91" t="s">
        <v>506</v>
      </c>
      <c r="C189" s="91" t="s">
        <v>507</v>
      </c>
      <c r="D189" s="92" t="s">
        <v>921</v>
      </c>
      <c r="E189" s="92" t="s">
        <v>895</v>
      </c>
      <c r="F189" s="92" t="s">
        <v>125</v>
      </c>
      <c r="G189" s="92" t="s">
        <v>615</v>
      </c>
      <c r="H189" s="92">
        <v>2230</v>
      </c>
      <c r="I189" s="91"/>
      <c r="K189" s="88">
        <v>2023</v>
      </c>
      <c r="L189" s="88" t="s">
        <v>506</v>
      </c>
      <c r="M189" s="88" t="s">
        <v>507</v>
      </c>
      <c r="N189" s="88" t="s">
        <v>921</v>
      </c>
      <c r="O189" s="88" t="s">
        <v>895</v>
      </c>
      <c r="P189" s="88" t="s">
        <v>125</v>
      </c>
      <c r="Q189" s="88" t="s">
        <v>615</v>
      </c>
      <c r="R189" s="89">
        <v>1630</v>
      </c>
    </row>
    <row r="190" spans="1:18" x14ac:dyDescent="0.25">
      <c r="A190" s="91">
        <v>2024</v>
      </c>
      <c r="B190" s="91" t="s">
        <v>506</v>
      </c>
      <c r="C190" s="91" t="s">
        <v>507</v>
      </c>
      <c r="D190" s="92" t="s">
        <v>921</v>
      </c>
      <c r="E190" s="92" t="s">
        <v>895</v>
      </c>
      <c r="F190" s="92" t="s">
        <v>119</v>
      </c>
      <c r="G190" s="92" t="s">
        <v>611</v>
      </c>
      <c r="H190" s="92">
        <v>140456</v>
      </c>
      <c r="I190" s="91"/>
      <c r="K190" s="88">
        <v>2023</v>
      </c>
      <c r="L190" s="88" t="s">
        <v>506</v>
      </c>
      <c r="M190" s="88" t="s">
        <v>507</v>
      </c>
      <c r="N190" s="88" t="s">
        <v>921</v>
      </c>
      <c r="O190" s="88" t="s">
        <v>895</v>
      </c>
      <c r="P190" s="88" t="s">
        <v>119</v>
      </c>
      <c r="Q190" s="88" t="s">
        <v>611</v>
      </c>
      <c r="R190" s="89">
        <v>127443</v>
      </c>
    </row>
    <row r="191" spans="1:18" x14ac:dyDescent="0.25">
      <c r="A191" s="91">
        <v>2024</v>
      </c>
      <c r="B191" s="91" t="s">
        <v>506</v>
      </c>
      <c r="C191" s="91" t="s">
        <v>507</v>
      </c>
      <c r="D191" s="92" t="s">
        <v>921</v>
      </c>
      <c r="E191" s="92" t="s">
        <v>895</v>
      </c>
      <c r="F191" s="92" t="s">
        <v>118</v>
      </c>
      <c r="G191" s="92" t="s">
        <v>610</v>
      </c>
      <c r="H191" s="92">
        <v>3148</v>
      </c>
      <c r="I191" s="91"/>
      <c r="K191" s="88">
        <v>2023</v>
      </c>
      <c r="L191" s="88" t="s">
        <v>506</v>
      </c>
      <c r="M191" s="88" t="s">
        <v>507</v>
      </c>
      <c r="N191" s="88" t="s">
        <v>921</v>
      </c>
      <c r="O191" s="88" t="s">
        <v>895</v>
      </c>
      <c r="P191" s="88" t="s">
        <v>118</v>
      </c>
      <c r="Q191" s="88" t="s">
        <v>610</v>
      </c>
      <c r="R191" s="89">
        <v>2857</v>
      </c>
    </row>
    <row r="192" spans="1:18" x14ac:dyDescent="0.25">
      <c r="A192" s="91">
        <v>2024</v>
      </c>
      <c r="B192" s="91" t="s">
        <v>506</v>
      </c>
      <c r="C192" s="91" t="s">
        <v>507</v>
      </c>
      <c r="D192" s="92" t="s">
        <v>921</v>
      </c>
      <c r="E192" s="92" t="s">
        <v>895</v>
      </c>
      <c r="F192" s="92" t="s">
        <v>114</v>
      </c>
      <c r="G192" s="92" t="s">
        <v>609</v>
      </c>
      <c r="H192" s="92">
        <v>5140</v>
      </c>
      <c r="I192" s="91"/>
      <c r="K192" s="88">
        <v>2023</v>
      </c>
      <c r="L192" s="88" t="s">
        <v>506</v>
      </c>
      <c r="M192" s="88" t="s">
        <v>507</v>
      </c>
      <c r="N192" s="88" t="s">
        <v>921</v>
      </c>
      <c r="O192" s="88" t="s">
        <v>895</v>
      </c>
      <c r="P192" s="88" t="s">
        <v>114</v>
      </c>
      <c r="Q192" s="88" t="s">
        <v>609</v>
      </c>
      <c r="R192" s="89">
        <v>3906</v>
      </c>
    </row>
    <row r="193" spans="1:18" x14ac:dyDescent="0.25">
      <c r="A193" s="91">
        <v>2024</v>
      </c>
      <c r="B193" s="91" t="s">
        <v>506</v>
      </c>
      <c r="C193" s="91" t="s">
        <v>507</v>
      </c>
      <c r="D193" s="92" t="s">
        <v>921</v>
      </c>
      <c r="E193" s="92" t="s">
        <v>895</v>
      </c>
      <c r="F193" s="92" t="s">
        <v>126</v>
      </c>
      <c r="G193" s="92" t="s">
        <v>616</v>
      </c>
      <c r="H193" s="92">
        <v>72742</v>
      </c>
      <c r="I193" s="91"/>
      <c r="K193" s="88">
        <v>2023</v>
      </c>
      <c r="L193" s="88" t="s">
        <v>506</v>
      </c>
      <c r="M193" s="88" t="s">
        <v>507</v>
      </c>
      <c r="N193" s="88" t="s">
        <v>921</v>
      </c>
      <c r="O193" s="88" t="s">
        <v>895</v>
      </c>
      <c r="P193" s="88" t="s">
        <v>126</v>
      </c>
      <c r="Q193" s="88" t="s">
        <v>616</v>
      </c>
      <c r="R193" s="89">
        <v>65337</v>
      </c>
    </row>
    <row r="194" spans="1:18" x14ac:dyDescent="0.25">
      <c r="A194" s="91">
        <v>2024</v>
      </c>
      <c r="B194" s="91" t="s">
        <v>506</v>
      </c>
      <c r="C194" s="91" t="s">
        <v>507</v>
      </c>
      <c r="D194" s="92" t="s">
        <v>921</v>
      </c>
      <c r="E194" s="92" t="s">
        <v>895</v>
      </c>
      <c r="F194" s="92" t="s">
        <v>112</v>
      </c>
      <c r="G194" s="92" t="s">
        <v>607</v>
      </c>
      <c r="H194" s="92">
        <v>10358</v>
      </c>
      <c r="I194" s="91"/>
      <c r="K194" s="88">
        <v>2023</v>
      </c>
      <c r="L194" s="88" t="s">
        <v>506</v>
      </c>
      <c r="M194" s="88" t="s">
        <v>507</v>
      </c>
      <c r="N194" s="88" t="s">
        <v>921</v>
      </c>
      <c r="O194" s="88" t="s">
        <v>895</v>
      </c>
      <c r="P194" s="88" t="s">
        <v>112</v>
      </c>
      <c r="Q194" s="88" t="s">
        <v>607</v>
      </c>
      <c r="R194" s="89">
        <v>9831</v>
      </c>
    </row>
    <row r="195" spans="1:18" x14ac:dyDescent="0.25">
      <c r="A195" s="91">
        <v>2024</v>
      </c>
      <c r="B195" s="91" t="s">
        <v>506</v>
      </c>
      <c r="C195" s="91" t="s">
        <v>507</v>
      </c>
      <c r="D195" s="92" t="s">
        <v>921</v>
      </c>
      <c r="E195" s="92" t="s">
        <v>895</v>
      </c>
      <c r="F195" s="92" t="s">
        <v>113</v>
      </c>
      <c r="G195" s="92" t="s">
        <v>608</v>
      </c>
      <c r="H195" s="92">
        <v>2153</v>
      </c>
      <c r="I195" s="91"/>
      <c r="K195" s="88">
        <v>2023</v>
      </c>
      <c r="L195" s="88" t="s">
        <v>506</v>
      </c>
      <c r="M195" s="88" t="s">
        <v>507</v>
      </c>
      <c r="N195" s="88" t="s">
        <v>921</v>
      </c>
      <c r="O195" s="88" t="s">
        <v>895</v>
      </c>
      <c r="P195" s="88" t="s">
        <v>113</v>
      </c>
      <c r="Q195" s="88" t="s">
        <v>608</v>
      </c>
      <c r="R195" s="89">
        <v>2188</v>
      </c>
    </row>
    <row r="196" spans="1:18" x14ac:dyDescent="0.25">
      <c r="A196" s="91">
        <v>2024</v>
      </c>
      <c r="B196" s="91" t="s">
        <v>506</v>
      </c>
      <c r="C196" s="91" t="s">
        <v>507</v>
      </c>
      <c r="D196" s="92" t="s">
        <v>332</v>
      </c>
      <c r="E196" s="92" t="s">
        <v>493</v>
      </c>
      <c r="F196" s="92" t="s">
        <v>332</v>
      </c>
      <c r="G196" s="92" t="s">
        <v>493</v>
      </c>
      <c r="H196" s="92">
        <v>197297</v>
      </c>
      <c r="I196" s="91"/>
      <c r="K196" s="88">
        <v>2023</v>
      </c>
      <c r="L196" s="88" t="s">
        <v>506</v>
      </c>
      <c r="M196" s="88" t="s">
        <v>507</v>
      </c>
      <c r="N196" s="88" t="s">
        <v>332</v>
      </c>
      <c r="O196" s="88" t="s">
        <v>493</v>
      </c>
      <c r="P196" s="88" t="s">
        <v>332</v>
      </c>
      <c r="Q196" s="88" t="s">
        <v>493</v>
      </c>
      <c r="R196" s="89">
        <v>186025</v>
      </c>
    </row>
    <row r="197" spans="1:18" x14ac:dyDescent="0.25">
      <c r="A197" s="91">
        <v>2024</v>
      </c>
      <c r="B197" s="91" t="s">
        <v>506</v>
      </c>
      <c r="C197" s="91" t="s">
        <v>507</v>
      </c>
      <c r="D197" s="92" t="s">
        <v>64</v>
      </c>
      <c r="E197" s="92" t="s">
        <v>437</v>
      </c>
      <c r="F197" s="92" t="s">
        <v>65</v>
      </c>
      <c r="G197" s="92" t="s">
        <v>438</v>
      </c>
      <c r="H197" s="92">
        <v>83445</v>
      </c>
      <c r="I197" s="91"/>
      <c r="K197" s="88">
        <v>2023</v>
      </c>
      <c r="L197" s="88" t="s">
        <v>506</v>
      </c>
      <c r="M197" s="88" t="s">
        <v>507</v>
      </c>
      <c r="N197" s="88" t="s">
        <v>332</v>
      </c>
      <c r="O197" s="88" t="s">
        <v>493</v>
      </c>
      <c r="P197" s="88" t="s">
        <v>338</v>
      </c>
      <c r="Q197" s="88" t="s">
        <v>494</v>
      </c>
      <c r="R197" s="89">
        <v>26102</v>
      </c>
    </row>
    <row r="198" spans="1:18" x14ac:dyDescent="0.25">
      <c r="A198" s="91">
        <v>2024</v>
      </c>
      <c r="B198" s="91" t="s">
        <v>506</v>
      </c>
      <c r="C198" s="91" t="s">
        <v>507</v>
      </c>
      <c r="D198" s="92" t="s">
        <v>64</v>
      </c>
      <c r="E198" s="92" t="s">
        <v>437</v>
      </c>
      <c r="F198" s="92" t="s">
        <v>64</v>
      </c>
      <c r="G198" s="92" t="s">
        <v>437</v>
      </c>
      <c r="H198" s="92">
        <v>227632</v>
      </c>
      <c r="I198" s="91"/>
      <c r="K198" s="88">
        <v>2023</v>
      </c>
      <c r="L198" s="88" t="s">
        <v>506</v>
      </c>
      <c r="M198" s="88" t="s">
        <v>507</v>
      </c>
      <c r="N198" s="88" t="s">
        <v>64</v>
      </c>
      <c r="O198" s="88" t="s">
        <v>437</v>
      </c>
      <c r="P198" s="88" t="s">
        <v>65</v>
      </c>
      <c r="Q198" s="88" t="s">
        <v>438</v>
      </c>
      <c r="R198" s="89">
        <v>73729</v>
      </c>
    </row>
    <row r="199" spans="1:18" x14ac:dyDescent="0.25">
      <c r="A199" s="91">
        <v>2024</v>
      </c>
      <c r="B199" s="91" t="s">
        <v>506</v>
      </c>
      <c r="C199" s="91" t="s">
        <v>507</v>
      </c>
      <c r="D199" s="92" t="s">
        <v>922</v>
      </c>
      <c r="E199" s="92" t="s">
        <v>896</v>
      </c>
      <c r="F199" s="92" t="s">
        <v>186</v>
      </c>
      <c r="G199" s="92" t="s">
        <v>656</v>
      </c>
      <c r="H199" s="92">
        <v>7092</v>
      </c>
      <c r="I199" s="91"/>
      <c r="K199" s="88">
        <v>2023</v>
      </c>
      <c r="L199" s="88" t="s">
        <v>506</v>
      </c>
      <c r="M199" s="88" t="s">
        <v>507</v>
      </c>
      <c r="N199" s="88" t="s">
        <v>64</v>
      </c>
      <c r="O199" s="88" t="s">
        <v>437</v>
      </c>
      <c r="P199" s="88" t="s">
        <v>64</v>
      </c>
      <c r="Q199" s="88" t="s">
        <v>437</v>
      </c>
      <c r="R199" s="89">
        <v>205148</v>
      </c>
    </row>
    <row r="200" spans="1:18" x14ac:dyDescent="0.25">
      <c r="A200" s="91">
        <v>2024</v>
      </c>
      <c r="B200" s="91" t="s">
        <v>506</v>
      </c>
      <c r="C200" s="91" t="s">
        <v>507</v>
      </c>
      <c r="D200" s="92" t="s">
        <v>922</v>
      </c>
      <c r="E200" s="92" t="s">
        <v>896</v>
      </c>
      <c r="F200" s="92" t="s">
        <v>70</v>
      </c>
      <c r="G200" s="92" t="s">
        <v>580</v>
      </c>
      <c r="H200" s="92">
        <v>221775</v>
      </c>
      <c r="I200" s="91"/>
      <c r="K200" s="88">
        <v>2023</v>
      </c>
      <c r="L200" s="88" t="s">
        <v>506</v>
      </c>
      <c r="M200" s="88" t="s">
        <v>507</v>
      </c>
      <c r="N200" s="88" t="s">
        <v>922</v>
      </c>
      <c r="O200" s="88" t="s">
        <v>896</v>
      </c>
      <c r="P200" s="88" t="s">
        <v>186</v>
      </c>
      <c r="Q200" s="88" t="s">
        <v>656</v>
      </c>
      <c r="R200" s="89">
        <v>4461</v>
      </c>
    </row>
    <row r="201" spans="1:18" x14ac:dyDescent="0.25">
      <c r="A201" s="91">
        <v>2024</v>
      </c>
      <c r="B201" s="91" t="s">
        <v>506</v>
      </c>
      <c r="C201" s="91" t="s">
        <v>507</v>
      </c>
      <c r="D201" s="92" t="s">
        <v>922</v>
      </c>
      <c r="E201" s="92" t="s">
        <v>896</v>
      </c>
      <c r="F201" s="92" t="s">
        <v>71</v>
      </c>
      <c r="G201" s="92" t="s">
        <v>581</v>
      </c>
      <c r="H201" s="92">
        <v>73096</v>
      </c>
      <c r="I201" s="91"/>
      <c r="K201" s="88">
        <v>2023</v>
      </c>
      <c r="L201" s="88" t="s">
        <v>506</v>
      </c>
      <c r="M201" s="88" t="s">
        <v>507</v>
      </c>
      <c r="N201" s="88" t="s">
        <v>922</v>
      </c>
      <c r="O201" s="88" t="s">
        <v>896</v>
      </c>
      <c r="P201" s="88" t="s">
        <v>70</v>
      </c>
      <c r="Q201" s="88" t="s">
        <v>580</v>
      </c>
      <c r="R201" s="89">
        <v>219270</v>
      </c>
    </row>
    <row r="202" spans="1:18" x14ac:dyDescent="0.25">
      <c r="A202" s="91">
        <v>2024</v>
      </c>
      <c r="B202" s="91" t="s">
        <v>506</v>
      </c>
      <c r="C202" s="91" t="s">
        <v>507</v>
      </c>
      <c r="D202" s="92" t="s">
        <v>922</v>
      </c>
      <c r="E202" s="92" t="s">
        <v>896</v>
      </c>
      <c r="F202" s="92" t="s">
        <v>243</v>
      </c>
      <c r="G202" s="92" t="s">
        <v>706</v>
      </c>
      <c r="H202" s="92">
        <v>7847</v>
      </c>
      <c r="I202" s="91"/>
      <c r="K202" s="88">
        <v>2023</v>
      </c>
      <c r="L202" s="88" t="s">
        <v>506</v>
      </c>
      <c r="M202" s="88" t="s">
        <v>507</v>
      </c>
      <c r="N202" s="88" t="s">
        <v>922</v>
      </c>
      <c r="O202" s="88" t="s">
        <v>896</v>
      </c>
      <c r="P202" s="88" t="s">
        <v>71</v>
      </c>
      <c r="Q202" s="88" t="s">
        <v>581</v>
      </c>
      <c r="R202" s="89">
        <v>71369</v>
      </c>
    </row>
    <row r="203" spans="1:18" x14ac:dyDescent="0.25">
      <c r="A203" s="91">
        <v>2024</v>
      </c>
      <c r="B203" s="91" t="s">
        <v>506</v>
      </c>
      <c r="C203" s="91" t="s">
        <v>507</v>
      </c>
      <c r="D203" s="92" t="s">
        <v>922</v>
      </c>
      <c r="E203" s="92" t="s">
        <v>896</v>
      </c>
      <c r="F203" s="92" t="s">
        <v>2</v>
      </c>
      <c r="G203" s="92" t="s">
        <v>516</v>
      </c>
      <c r="H203" s="92">
        <v>208339</v>
      </c>
      <c r="I203" s="91"/>
      <c r="K203" s="88">
        <v>2023</v>
      </c>
      <c r="L203" s="88" t="s">
        <v>506</v>
      </c>
      <c r="M203" s="88" t="s">
        <v>507</v>
      </c>
      <c r="N203" s="88" t="s">
        <v>922</v>
      </c>
      <c r="O203" s="88" t="s">
        <v>896</v>
      </c>
      <c r="P203" s="88" t="s">
        <v>243</v>
      </c>
      <c r="Q203" s="88" t="s">
        <v>706</v>
      </c>
      <c r="R203" s="89">
        <v>7214</v>
      </c>
    </row>
    <row r="204" spans="1:18" x14ac:dyDescent="0.25">
      <c r="A204" s="91">
        <v>2024</v>
      </c>
      <c r="B204" s="91" t="s">
        <v>506</v>
      </c>
      <c r="C204" s="91" t="s">
        <v>507</v>
      </c>
      <c r="D204" s="92" t="s">
        <v>922</v>
      </c>
      <c r="E204" s="92" t="s">
        <v>896</v>
      </c>
      <c r="F204" s="92" t="s">
        <v>297</v>
      </c>
      <c r="G204" s="92" t="s">
        <v>579</v>
      </c>
      <c r="H204" s="92">
        <v>2867</v>
      </c>
      <c r="I204" s="91"/>
      <c r="K204" s="88">
        <v>2023</v>
      </c>
      <c r="L204" s="88" t="s">
        <v>506</v>
      </c>
      <c r="M204" s="88" t="s">
        <v>507</v>
      </c>
      <c r="N204" s="88" t="s">
        <v>922</v>
      </c>
      <c r="O204" s="88" t="s">
        <v>896</v>
      </c>
      <c r="P204" s="88" t="s">
        <v>2</v>
      </c>
      <c r="Q204" s="88" t="s">
        <v>516</v>
      </c>
      <c r="R204" s="89">
        <v>182006</v>
      </c>
    </row>
    <row r="205" spans="1:18" x14ac:dyDescent="0.25">
      <c r="A205" s="91">
        <v>2024</v>
      </c>
      <c r="B205" s="91" t="s">
        <v>506</v>
      </c>
      <c r="C205" s="91" t="s">
        <v>507</v>
      </c>
      <c r="D205" s="92" t="s">
        <v>922</v>
      </c>
      <c r="E205" s="92" t="s">
        <v>896</v>
      </c>
      <c r="F205" s="92" t="s">
        <v>144</v>
      </c>
      <c r="G205" s="92" t="s">
        <v>631</v>
      </c>
      <c r="H205" s="92">
        <v>44680</v>
      </c>
      <c r="I205" s="91"/>
      <c r="K205" s="88">
        <v>2023</v>
      </c>
      <c r="L205" s="88" t="s">
        <v>506</v>
      </c>
      <c r="M205" s="88" t="s">
        <v>507</v>
      </c>
      <c r="N205" s="88" t="s">
        <v>922</v>
      </c>
      <c r="O205" s="88" t="s">
        <v>896</v>
      </c>
      <c r="P205" s="88" t="s">
        <v>297</v>
      </c>
      <c r="Q205" s="88" t="s">
        <v>579</v>
      </c>
      <c r="R205" s="89">
        <v>2324</v>
      </c>
    </row>
    <row r="206" spans="1:18" x14ac:dyDescent="0.25">
      <c r="A206" s="91">
        <v>2024</v>
      </c>
      <c r="B206" s="91" t="s">
        <v>506</v>
      </c>
      <c r="C206" s="91" t="s">
        <v>507</v>
      </c>
      <c r="D206" s="92" t="s">
        <v>922</v>
      </c>
      <c r="E206" s="92" t="s">
        <v>896</v>
      </c>
      <c r="F206" s="92" t="s">
        <v>145</v>
      </c>
      <c r="G206" s="92" t="s">
        <v>632</v>
      </c>
      <c r="H206" s="92">
        <v>12065</v>
      </c>
      <c r="I206" s="91"/>
      <c r="K206" s="88">
        <v>2023</v>
      </c>
      <c r="L206" s="88" t="s">
        <v>506</v>
      </c>
      <c r="M206" s="88" t="s">
        <v>507</v>
      </c>
      <c r="N206" s="88" t="s">
        <v>922</v>
      </c>
      <c r="O206" s="88" t="s">
        <v>896</v>
      </c>
      <c r="P206" s="88" t="s">
        <v>144</v>
      </c>
      <c r="Q206" s="88" t="s">
        <v>631</v>
      </c>
      <c r="R206" s="89">
        <v>41903</v>
      </c>
    </row>
    <row r="207" spans="1:18" x14ac:dyDescent="0.25">
      <c r="A207" s="91">
        <v>2024</v>
      </c>
      <c r="B207" s="91" t="s">
        <v>506</v>
      </c>
      <c r="C207" s="91" t="s">
        <v>507</v>
      </c>
      <c r="D207" s="92" t="s">
        <v>922</v>
      </c>
      <c r="E207" s="92" t="s">
        <v>896</v>
      </c>
      <c r="F207" s="92" t="s">
        <v>242</v>
      </c>
      <c r="G207" s="92" t="s">
        <v>705</v>
      </c>
      <c r="H207" s="92">
        <v>4659</v>
      </c>
      <c r="I207" s="91"/>
      <c r="K207" s="88">
        <v>2023</v>
      </c>
      <c r="L207" s="88" t="s">
        <v>506</v>
      </c>
      <c r="M207" s="88" t="s">
        <v>507</v>
      </c>
      <c r="N207" s="88" t="s">
        <v>922</v>
      </c>
      <c r="O207" s="88" t="s">
        <v>896</v>
      </c>
      <c r="P207" s="88" t="s">
        <v>145</v>
      </c>
      <c r="Q207" s="88" t="s">
        <v>632</v>
      </c>
      <c r="R207" s="89">
        <v>10572</v>
      </c>
    </row>
    <row r="208" spans="1:18" x14ac:dyDescent="0.25">
      <c r="A208" s="91">
        <v>2024</v>
      </c>
      <c r="B208" s="91" t="s">
        <v>506</v>
      </c>
      <c r="C208" s="91" t="s">
        <v>507</v>
      </c>
      <c r="D208" s="92" t="s">
        <v>922</v>
      </c>
      <c r="E208" s="92" t="s">
        <v>896</v>
      </c>
      <c r="F208" s="92" t="s">
        <v>241</v>
      </c>
      <c r="G208" s="92" t="s">
        <v>704</v>
      </c>
      <c r="H208" s="92">
        <v>5696</v>
      </c>
      <c r="I208" s="91"/>
      <c r="K208" s="88">
        <v>2023</v>
      </c>
      <c r="L208" s="88" t="s">
        <v>506</v>
      </c>
      <c r="M208" s="88" t="s">
        <v>507</v>
      </c>
      <c r="N208" s="88" t="s">
        <v>922</v>
      </c>
      <c r="O208" s="88" t="s">
        <v>896</v>
      </c>
      <c r="P208" s="88" t="s">
        <v>242</v>
      </c>
      <c r="Q208" s="88" t="s">
        <v>705</v>
      </c>
      <c r="R208" s="89">
        <v>4484</v>
      </c>
    </row>
    <row r="209" spans="1:18" x14ac:dyDescent="0.25">
      <c r="A209" s="91">
        <v>2024</v>
      </c>
      <c r="B209" s="91" t="s">
        <v>506</v>
      </c>
      <c r="C209" s="91" t="s">
        <v>507</v>
      </c>
      <c r="D209" s="92" t="s">
        <v>922</v>
      </c>
      <c r="E209" s="92" t="s">
        <v>896</v>
      </c>
      <c r="F209" s="92" t="s">
        <v>244</v>
      </c>
      <c r="G209" s="92" t="s">
        <v>707</v>
      </c>
      <c r="H209" s="92">
        <v>2990</v>
      </c>
      <c r="I209" s="91"/>
      <c r="K209" s="88">
        <v>2023</v>
      </c>
      <c r="L209" s="88" t="s">
        <v>506</v>
      </c>
      <c r="M209" s="88" t="s">
        <v>507</v>
      </c>
      <c r="N209" s="88" t="s">
        <v>922</v>
      </c>
      <c r="O209" s="88" t="s">
        <v>896</v>
      </c>
      <c r="P209" s="88" t="s">
        <v>241</v>
      </c>
      <c r="Q209" s="88" t="s">
        <v>704</v>
      </c>
      <c r="R209" s="89">
        <v>4536</v>
      </c>
    </row>
    <row r="210" spans="1:18" x14ac:dyDescent="0.25">
      <c r="A210" s="91">
        <v>2024</v>
      </c>
      <c r="B210" s="91" t="s">
        <v>506</v>
      </c>
      <c r="C210" s="91" t="s">
        <v>507</v>
      </c>
      <c r="D210" s="92" t="s">
        <v>922</v>
      </c>
      <c r="E210" s="92" t="s">
        <v>896</v>
      </c>
      <c r="F210" s="92" t="s">
        <v>1</v>
      </c>
      <c r="G210" s="92" t="s">
        <v>515</v>
      </c>
      <c r="H210" s="92">
        <v>4788</v>
      </c>
      <c r="I210" s="91"/>
      <c r="K210" s="88">
        <v>2023</v>
      </c>
      <c r="L210" s="88" t="s">
        <v>506</v>
      </c>
      <c r="M210" s="88" t="s">
        <v>507</v>
      </c>
      <c r="N210" s="88" t="s">
        <v>922</v>
      </c>
      <c r="O210" s="88" t="s">
        <v>896</v>
      </c>
      <c r="P210" s="88" t="s">
        <v>244</v>
      </c>
      <c r="Q210" s="88" t="s">
        <v>707</v>
      </c>
      <c r="R210" s="89">
        <v>4107</v>
      </c>
    </row>
    <row r="211" spans="1:18" x14ac:dyDescent="0.25">
      <c r="A211" s="91">
        <v>2024</v>
      </c>
      <c r="B211" s="91" t="s">
        <v>506</v>
      </c>
      <c r="C211" s="91" t="s">
        <v>507</v>
      </c>
      <c r="D211" s="92" t="s">
        <v>922</v>
      </c>
      <c r="E211" s="92" t="s">
        <v>896</v>
      </c>
      <c r="F211" s="92" t="s">
        <v>143</v>
      </c>
      <c r="G211" s="92" t="s">
        <v>630</v>
      </c>
      <c r="H211" s="92">
        <v>5657</v>
      </c>
      <c r="I211" s="91"/>
      <c r="K211" s="88">
        <v>2023</v>
      </c>
      <c r="L211" s="88" t="s">
        <v>506</v>
      </c>
      <c r="M211" s="88" t="s">
        <v>507</v>
      </c>
      <c r="N211" s="88" t="s">
        <v>922</v>
      </c>
      <c r="O211" s="88" t="s">
        <v>896</v>
      </c>
      <c r="P211" s="88" t="s">
        <v>1</v>
      </c>
      <c r="Q211" s="88" t="s">
        <v>515</v>
      </c>
      <c r="R211" s="89">
        <v>5174</v>
      </c>
    </row>
    <row r="212" spans="1:18" x14ac:dyDescent="0.25">
      <c r="A212" s="91">
        <v>2024</v>
      </c>
      <c r="B212" s="91" t="s">
        <v>506</v>
      </c>
      <c r="C212" s="91" t="s">
        <v>507</v>
      </c>
      <c r="D212" s="92" t="s">
        <v>922</v>
      </c>
      <c r="E212" s="92" t="s">
        <v>896</v>
      </c>
      <c r="F212" s="92" t="s">
        <v>240</v>
      </c>
      <c r="G212" s="92" t="s">
        <v>703</v>
      </c>
      <c r="H212" s="92">
        <v>6096</v>
      </c>
      <c r="I212" s="91"/>
      <c r="K212" s="88">
        <v>2023</v>
      </c>
      <c r="L212" s="88" t="s">
        <v>506</v>
      </c>
      <c r="M212" s="88" t="s">
        <v>507</v>
      </c>
      <c r="N212" s="88" t="s">
        <v>922</v>
      </c>
      <c r="O212" s="88" t="s">
        <v>896</v>
      </c>
      <c r="P212" s="88" t="s">
        <v>143</v>
      </c>
      <c r="Q212" s="88" t="s">
        <v>630</v>
      </c>
      <c r="R212" s="89">
        <v>4789</v>
      </c>
    </row>
    <row r="213" spans="1:18" x14ac:dyDescent="0.25">
      <c r="A213" s="91">
        <v>2024</v>
      </c>
      <c r="B213" s="91" t="s">
        <v>506</v>
      </c>
      <c r="C213" s="91" t="s">
        <v>507</v>
      </c>
      <c r="D213" s="92" t="s">
        <v>922</v>
      </c>
      <c r="E213" s="92" t="s">
        <v>896</v>
      </c>
      <c r="F213" s="92" t="s">
        <v>8</v>
      </c>
      <c r="G213" s="92" t="s">
        <v>521</v>
      </c>
      <c r="H213" s="92">
        <v>2353</v>
      </c>
      <c r="I213" s="91"/>
      <c r="K213" s="88">
        <v>2023</v>
      </c>
      <c r="L213" s="88" t="s">
        <v>506</v>
      </c>
      <c r="M213" s="88" t="s">
        <v>507</v>
      </c>
      <c r="N213" s="88" t="s">
        <v>922</v>
      </c>
      <c r="O213" s="88" t="s">
        <v>896</v>
      </c>
      <c r="P213" s="88" t="s">
        <v>240</v>
      </c>
      <c r="Q213" s="88" t="s">
        <v>703</v>
      </c>
      <c r="R213" s="89">
        <v>5433</v>
      </c>
    </row>
    <row r="214" spans="1:18" x14ac:dyDescent="0.25">
      <c r="A214" s="91">
        <v>2024</v>
      </c>
      <c r="B214" s="91" t="s">
        <v>506</v>
      </c>
      <c r="C214" s="91" t="s">
        <v>507</v>
      </c>
      <c r="D214" s="92" t="s">
        <v>922</v>
      </c>
      <c r="E214" s="92" t="s">
        <v>896</v>
      </c>
      <c r="F214" s="92" t="s">
        <v>5</v>
      </c>
      <c r="G214" s="92" t="s">
        <v>518</v>
      </c>
      <c r="H214" s="92">
        <v>18007</v>
      </c>
      <c r="I214" s="91"/>
      <c r="K214" s="88">
        <v>2023</v>
      </c>
      <c r="L214" s="88" t="s">
        <v>506</v>
      </c>
      <c r="M214" s="88" t="s">
        <v>507</v>
      </c>
      <c r="N214" s="88" t="s">
        <v>922</v>
      </c>
      <c r="O214" s="88" t="s">
        <v>896</v>
      </c>
      <c r="P214" s="88" t="s">
        <v>8</v>
      </c>
      <c r="Q214" s="88" t="s">
        <v>521</v>
      </c>
      <c r="R214" s="89">
        <v>2289</v>
      </c>
    </row>
    <row r="215" spans="1:18" x14ac:dyDescent="0.25">
      <c r="A215" s="91">
        <v>2024</v>
      </c>
      <c r="B215" s="91" t="s">
        <v>506</v>
      </c>
      <c r="C215" s="91" t="s">
        <v>507</v>
      </c>
      <c r="D215" s="92" t="s">
        <v>922</v>
      </c>
      <c r="E215" s="92" t="s">
        <v>896</v>
      </c>
      <c r="F215" s="92" t="s">
        <v>381</v>
      </c>
      <c r="G215" s="92" t="s">
        <v>816</v>
      </c>
      <c r="H215" s="92">
        <v>46298</v>
      </c>
      <c r="I215" s="91"/>
      <c r="K215" s="88">
        <v>2023</v>
      </c>
      <c r="L215" s="88" t="s">
        <v>506</v>
      </c>
      <c r="M215" s="88" t="s">
        <v>507</v>
      </c>
      <c r="N215" s="88" t="s">
        <v>922</v>
      </c>
      <c r="O215" s="88" t="s">
        <v>896</v>
      </c>
      <c r="P215" s="88" t="s">
        <v>5</v>
      </c>
      <c r="Q215" s="88" t="s">
        <v>518</v>
      </c>
      <c r="R215" s="89">
        <v>16313</v>
      </c>
    </row>
    <row r="216" spans="1:18" x14ac:dyDescent="0.25">
      <c r="A216" s="91">
        <v>2024</v>
      </c>
      <c r="B216" s="91" t="s">
        <v>506</v>
      </c>
      <c r="C216" s="91" t="s">
        <v>507</v>
      </c>
      <c r="D216" s="92" t="s">
        <v>922</v>
      </c>
      <c r="E216" s="92" t="s">
        <v>896</v>
      </c>
      <c r="F216" s="92" t="s">
        <v>298</v>
      </c>
      <c r="G216" s="92" t="s">
        <v>745</v>
      </c>
      <c r="H216" s="92">
        <v>2588</v>
      </c>
      <c r="I216" s="91"/>
      <c r="K216" s="88">
        <v>2023</v>
      </c>
      <c r="L216" s="88" t="s">
        <v>506</v>
      </c>
      <c r="M216" s="88" t="s">
        <v>507</v>
      </c>
      <c r="N216" s="88" t="s">
        <v>922</v>
      </c>
      <c r="O216" s="88" t="s">
        <v>896</v>
      </c>
      <c r="P216" s="88" t="s">
        <v>381</v>
      </c>
      <c r="Q216" s="88" t="s">
        <v>816</v>
      </c>
      <c r="R216" s="89">
        <v>42763</v>
      </c>
    </row>
    <row r="217" spans="1:18" x14ac:dyDescent="0.25">
      <c r="A217" s="91">
        <v>2024</v>
      </c>
      <c r="B217" s="91" t="s">
        <v>506</v>
      </c>
      <c r="C217" s="91" t="s">
        <v>507</v>
      </c>
      <c r="D217" s="92" t="s">
        <v>922</v>
      </c>
      <c r="E217" s="92" t="s">
        <v>896</v>
      </c>
      <c r="F217" s="92" t="s">
        <v>239</v>
      </c>
      <c r="G217" s="92" t="s">
        <v>702</v>
      </c>
      <c r="H217" s="92">
        <v>6575</v>
      </c>
      <c r="I217" s="91"/>
      <c r="K217" s="88">
        <v>2023</v>
      </c>
      <c r="L217" s="88" t="s">
        <v>506</v>
      </c>
      <c r="M217" s="88" t="s">
        <v>507</v>
      </c>
      <c r="N217" s="88" t="s">
        <v>922</v>
      </c>
      <c r="O217" s="88" t="s">
        <v>896</v>
      </c>
      <c r="P217" s="88" t="s">
        <v>298</v>
      </c>
      <c r="Q217" s="88" t="s">
        <v>745</v>
      </c>
      <c r="R217" s="89">
        <v>1983</v>
      </c>
    </row>
    <row r="218" spans="1:18" x14ac:dyDescent="0.25">
      <c r="A218" s="91">
        <v>2024</v>
      </c>
      <c r="B218" s="91" t="s">
        <v>506</v>
      </c>
      <c r="C218" s="91" t="s">
        <v>507</v>
      </c>
      <c r="D218" s="92" t="s">
        <v>922</v>
      </c>
      <c r="E218" s="92" t="s">
        <v>896</v>
      </c>
      <c r="F218" s="92" t="s">
        <v>142</v>
      </c>
      <c r="G218" s="92" t="s">
        <v>629</v>
      </c>
      <c r="H218" s="92">
        <v>51513</v>
      </c>
      <c r="I218" s="91"/>
      <c r="K218" s="88">
        <v>2023</v>
      </c>
      <c r="L218" s="88" t="s">
        <v>506</v>
      </c>
      <c r="M218" s="88" t="s">
        <v>507</v>
      </c>
      <c r="N218" s="88" t="s">
        <v>922</v>
      </c>
      <c r="O218" s="88" t="s">
        <v>896</v>
      </c>
      <c r="P218" s="88" t="s">
        <v>239</v>
      </c>
      <c r="Q218" s="88" t="s">
        <v>702</v>
      </c>
      <c r="R218" s="89">
        <v>6470</v>
      </c>
    </row>
    <row r="219" spans="1:18" x14ac:dyDescent="0.25">
      <c r="A219" s="91">
        <v>2024</v>
      </c>
      <c r="B219" s="91" t="s">
        <v>506</v>
      </c>
      <c r="C219" s="91" t="s">
        <v>507</v>
      </c>
      <c r="D219" s="92" t="s">
        <v>922</v>
      </c>
      <c r="E219" s="92" t="s">
        <v>896</v>
      </c>
      <c r="F219" s="92" t="s">
        <v>7</v>
      </c>
      <c r="G219" s="92" t="s">
        <v>520</v>
      </c>
      <c r="H219" s="92">
        <v>1915</v>
      </c>
      <c r="I219" s="91"/>
      <c r="K219" s="88">
        <v>2023</v>
      </c>
      <c r="L219" s="88" t="s">
        <v>506</v>
      </c>
      <c r="M219" s="88" t="s">
        <v>507</v>
      </c>
      <c r="N219" s="88" t="s">
        <v>922</v>
      </c>
      <c r="O219" s="88" t="s">
        <v>896</v>
      </c>
      <c r="P219" s="88" t="s">
        <v>142</v>
      </c>
      <c r="Q219" s="88" t="s">
        <v>629</v>
      </c>
      <c r="R219" s="89">
        <v>49127</v>
      </c>
    </row>
    <row r="220" spans="1:18" x14ac:dyDescent="0.25">
      <c r="A220" s="91">
        <v>2024</v>
      </c>
      <c r="B220" s="91" t="s">
        <v>506</v>
      </c>
      <c r="C220" s="91" t="s">
        <v>507</v>
      </c>
      <c r="D220" s="92" t="s">
        <v>922</v>
      </c>
      <c r="E220" s="92" t="s">
        <v>896</v>
      </c>
      <c r="F220" s="92" t="s">
        <v>238</v>
      </c>
      <c r="G220" s="92" t="s">
        <v>701</v>
      </c>
      <c r="H220" s="92">
        <v>61798</v>
      </c>
      <c r="I220" s="91"/>
      <c r="K220" s="88">
        <v>2023</v>
      </c>
      <c r="L220" s="88" t="s">
        <v>506</v>
      </c>
      <c r="M220" s="88" t="s">
        <v>507</v>
      </c>
      <c r="N220" s="88" t="s">
        <v>922</v>
      </c>
      <c r="O220" s="88" t="s">
        <v>896</v>
      </c>
      <c r="P220" s="88" t="s">
        <v>7</v>
      </c>
      <c r="Q220" s="88" t="s">
        <v>520</v>
      </c>
      <c r="R220" s="89">
        <v>2340</v>
      </c>
    </row>
    <row r="221" spans="1:18" x14ac:dyDescent="0.25">
      <c r="A221" s="91">
        <v>2024</v>
      </c>
      <c r="B221" s="91" t="s">
        <v>506</v>
      </c>
      <c r="C221" s="91" t="s">
        <v>507</v>
      </c>
      <c r="D221" s="92" t="s">
        <v>922</v>
      </c>
      <c r="E221" s="92" t="s">
        <v>896</v>
      </c>
      <c r="F221" s="92" t="s">
        <v>9</v>
      </c>
      <c r="G221" s="92" t="s">
        <v>522</v>
      </c>
      <c r="H221" s="92">
        <v>4663</v>
      </c>
      <c r="I221" s="91"/>
      <c r="K221" s="88">
        <v>2023</v>
      </c>
      <c r="L221" s="88" t="s">
        <v>506</v>
      </c>
      <c r="M221" s="88" t="s">
        <v>507</v>
      </c>
      <c r="N221" s="88" t="s">
        <v>922</v>
      </c>
      <c r="O221" s="88" t="s">
        <v>896</v>
      </c>
      <c r="P221" s="88" t="s">
        <v>238</v>
      </c>
      <c r="Q221" s="88" t="s">
        <v>701</v>
      </c>
      <c r="R221" s="89">
        <v>57105</v>
      </c>
    </row>
    <row r="222" spans="1:18" x14ac:dyDescent="0.25">
      <c r="A222" s="91">
        <v>2024</v>
      </c>
      <c r="B222" s="91" t="s">
        <v>506</v>
      </c>
      <c r="C222" s="91" t="s">
        <v>507</v>
      </c>
      <c r="D222" s="92" t="s">
        <v>922</v>
      </c>
      <c r="E222" s="92" t="s">
        <v>896</v>
      </c>
      <c r="F222" s="92" t="s">
        <v>189</v>
      </c>
      <c r="G222" s="92" t="s">
        <v>659</v>
      </c>
      <c r="H222" s="92">
        <v>52900</v>
      </c>
      <c r="I222" s="91"/>
      <c r="K222" s="88">
        <v>2023</v>
      </c>
      <c r="L222" s="88" t="s">
        <v>506</v>
      </c>
      <c r="M222" s="88" t="s">
        <v>507</v>
      </c>
      <c r="N222" s="88" t="s">
        <v>922</v>
      </c>
      <c r="O222" s="88" t="s">
        <v>896</v>
      </c>
      <c r="P222" s="88" t="s">
        <v>9</v>
      </c>
      <c r="Q222" s="88" t="s">
        <v>522</v>
      </c>
      <c r="R222" s="89">
        <v>4816</v>
      </c>
    </row>
    <row r="223" spans="1:18" x14ac:dyDescent="0.25">
      <c r="A223" s="91">
        <v>2024</v>
      </c>
      <c r="B223" s="91" t="s">
        <v>506</v>
      </c>
      <c r="C223" s="91" t="s">
        <v>507</v>
      </c>
      <c r="D223" s="92" t="s">
        <v>922</v>
      </c>
      <c r="E223" s="92" t="s">
        <v>896</v>
      </c>
      <c r="F223" s="92" t="s">
        <v>6</v>
      </c>
      <c r="G223" s="92" t="s">
        <v>519</v>
      </c>
      <c r="H223" s="92">
        <v>4902</v>
      </c>
      <c r="I223" s="91"/>
      <c r="K223" s="88">
        <v>2023</v>
      </c>
      <c r="L223" s="88" t="s">
        <v>506</v>
      </c>
      <c r="M223" s="88" t="s">
        <v>507</v>
      </c>
      <c r="N223" s="88" t="s">
        <v>922</v>
      </c>
      <c r="O223" s="88" t="s">
        <v>896</v>
      </c>
      <c r="P223" s="88" t="s">
        <v>189</v>
      </c>
      <c r="Q223" s="88" t="s">
        <v>659</v>
      </c>
      <c r="R223" s="89">
        <v>49059</v>
      </c>
    </row>
    <row r="224" spans="1:18" x14ac:dyDescent="0.25">
      <c r="A224" s="91">
        <v>2024</v>
      </c>
      <c r="B224" s="91" t="s">
        <v>506</v>
      </c>
      <c r="C224" s="91" t="s">
        <v>507</v>
      </c>
      <c r="D224" s="92" t="s">
        <v>922</v>
      </c>
      <c r="E224" s="92" t="s">
        <v>896</v>
      </c>
      <c r="F224" s="92" t="s">
        <v>4</v>
      </c>
      <c r="G224" s="92" t="s">
        <v>517</v>
      </c>
      <c r="H224" s="92">
        <v>1633</v>
      </c>
      <c r="I224" s="91"/>
      <c r="K224" s="88">
        <v>2023</v>
      </c>
      <c r="L224" s="88" t="s">
        <v>506</v>
      </c>
      <c r="M224" s="88" t="s">
        <v>507</v>
      </c>
      <c r="N224" s="88" t="s">
        <v>922</v>
      </c>
      <c r="O224" s="88" t="s">
        <v>896</v>
      </c>
      <c r="P224" s="88" t="s">
        <v>6</v>
      </c>
      <c r="Q224" s="88" t="s">
        <v>519</v>
      </c>
      <c r="R224" s="89">
        <v>4349</v>
      </c>
    </row>
    <row r="225" spans="1:18" x14ac:dyDescent="0.25">
      <c r="A225" s="91">
        <v>2024</v>
      </c>
      <c r="B225" s="91" t="s">
        <v>506</v>
      </c>
      <c r="C225" s="91" t="s">
        <v>507</v>
      </c>
      <c r="D225" s="92" t="s">
        <v>37</v>
      </c>
      <c r="E225" s="92" t="s">
        <v>433</v>
      </c>
      <c r="F225" s="92" t="s">
        <v>37</v>
      </c>
      <c r="G225" s="92" t="s">
        <v>433</v>
      </c>
      <c r="H225" s="92">
        <v>2034009</v>
      </c>
      <c r="I225" s="91"/>
      <c r="K225" s="88">
        <v>2023</v>
      </c>
      <c r="L225" s="88" t="s">
        <v>506</v>
      </c>
      <c r="M225" s="88" t="s">
        <v>507</v>
      </c>
      <c r="N225" s="88" t="s">
        <v>922</v>
      </c>
      <c r="O225" s="88" t="s">
        <v>896</v>
      </c>
      <c r="P225" s="88" t="s">
        <v>4</v>
      </c>
      <c r="Q225" s="88" t="s">
        <v>517</v>
      </c>
      <c r="R225" s="89">
        <v>1744</v>
      </c>
    </row>
    <row r="226" spans="1:18" x14ac:dyDescent="0.25">
      <c r="A226" s="91">
        <v>2024</v>
      </c>
      <c r="B226" s="91" t="s">
        <v>506</v>
      </c>
      <c r="C226" s="91" t="s">
        <v>507</v>
      </c>
      <c r="D226" s="92" t="s">
        <v>37</v>
      </c>
      <c r="E226" s="92" t="s">
        <v>433</v>
      </c>
      <c r="F226" s="92" t="s">
        <v>38</v>
      </c>
      <c r="G226" s="92" t="s">
        <v>434</v>
      </c>
      <c r="H226" s="92">
        <v>809100</v>
      </c>
      <c r="I226" s="91"/>
      <c r="K226" s="88">
        <v>2023</v>
      </c>
      <c r="L226" s="88" t="s">
        <v>506</v>
      </c>
      <c r="M226" s="88" t="s">
        <v>507</v>
      </c>
      <c r="N226" s="88" t="s">
        <v>37</v>
      </c>
      <c r="O226" s="88" t="s">
        <v>433</v>
      </c>
      <c r="P226" s="88" t="s">
        <v>37</v>
      </c>
      <c r="Q226" s="88" t="s">
        <v>433</v>
      </c>
      <c r="R226" s="89">
        <v>1901257</v>
      </c>
    </row>
    <row r="227" spans="1:18" x14ac:dyDescent="0.25">
      <c r="A227" s="91">
        <v>2024</v>
      </c>
      <c r="B227" s="91" t="s">
        <v>506</v>
      </c>
      <c r="C227" s="91" t="s">
        <v>507</v>
      </c>
      <c r="D227" s="92" t="s">
        <v>249</v>
      </c>
      <c r="E227" s="92" t="s">
        <v>711</v>
      </c>
      <c r="F227" s="92" t="s">
        <v>249</v>
      </c>
      <c r="G227" s="92" t="s">
        <v>711</v>
      </c>
      <c r="H227" s="92">
        <v>434423</v>
      </c>
      <c r="I227" s="91"/>
      <c r="K227" s="88">
        <v>2023</v>
      </c>
      <c r="L227" s="88" t="s">
        <v>506</v>
      </c>
      <c r="M227" s="88" t="s">
        <v>507</v>
      </c>
      <c r="N227" s="88" t="s">
        <v>37</v>
      </c>
      <c r="O227" s="88" t="s">
        <v>433</v>
      </c>
      <c r="P227" s="88" t="s">
        <v>38</v>
      </c>
      <c r="Q227" s="88" t="s">
        <v>434</v>
      </c>
      <c r="R227" s="89">
        <v>759149</v>
      </c>
    </row>
    <row r="228" spans="1:18" x14ac:dyDescent="0.25">
      <c r="A228" s="91">
        <v>2024</v>
      </c>
      <c r="B228" s="91" t="s">
        <v>506</v>
      </c>
      <c r="C228" s="91" t="s">
        <v>507</v>
      </c>
      <c r="D228" s="92" t="s">
        <v>12</v>
      </c>
      <c r="E228" s="92" t="s">
        <v>430</v>
      </c>
      <c r="F228" s="92" t="s">
        <v>12</v>
      </c>
      <c r="G228" s="92" t="s">
        <v>430</v>
      </c>
      <c r="H228" s="92">
        <v>418969</v>
      </c>
      <c r="I228" s="91"/>
      <c r="K228" s="88">
        <v>2023</v>
      </c>
      <c r="L228" s="88" t="s">
        <v>506</v>
      </c>
      <c r="M228" s="88" t="s">
        <v>507</v>
      </c>
      <c r="N228" s="88" t="s">
        <v>249</v>
      </c>
      <c r="O228" s="88" t="s">
        <v>711</v>
      </c>
      <c r="P228" s="88" t="s">
        <v>249</v>
      </c>
      <c r="Q228" s="88" t="s">
        <v>711</v>
      </c>
      <c r="R228" s="89">
        <v>403209</v>
      </c>
    </row>
    <row r="229" spans="1:18" x14ac:dyDescent="0.25">
      <c r="A229" s="91">
        <v>2024</v>
      </c>
      <c r="B229" s="91" t="s">
        <v>506</v>
      </c>
      <c r="C229" s="91" t="s">
        <v>507</v>
      </c>
      <c r="D229" s="92" t="s">
        <v>12</v>
      </c>
      <c r="E229" s="92" t="s">
        <v>430</v>
      </c>
      <c r="F229" s="92" t="s">
        <v>362</v>
      </c>
      <c r="G229" s="92" t="s">
        <v>497</v>
      </c>
      <c r="H229" s="92">
        <v>137924</v>
      </c>
      <c r="I229" s="91"/>
      <c r="K229" s="88">
        <v>2023</v>
      </c>
      <c r="L229" s="88" t="s">
        <v>506</v>
      </c>
      <c r="M229" s="88" t="s">
        <v>507</v>
      </c>
      <c r="N229" s="88" t="s">
        <v>12</v>
      </c>
      <c r="O229" s="88" t="s">
        <v>430</v>
      </c>
      <c r="P229" s="88" t="s">
        <v>12</v>
      </c>
      <c r="Q229" s="88" t="s">
        <v>430</v>
      </c>
      <c r="R229" s="89">
        <v>414765</v>
      </c>
    </row>
    <row r="230" spans="1:18" x14ac:dyDescent="0.25">
      <c r="A230" s="91">
        <v>2024</v>
      </c>
      <c r="B230" s="91" t="s">
        <v>506</v>
      </c>
      <c r="C230" s="91" t="s">
        <v>507</v>
      </c>
      <c r="D230" s="92" t="s">
        <v>149</v>
      </c>
      <c r="E230" s="92" t="s">
        <v>460</v>
      </c>
      <c r="F230" s="92" t="s">
        <v>149</v>
      </c>
      <c r="G230" s="92" t="s">
        <v>460</v>
      </c>
      <c r="H230" s="92">
        <v>381652</v>
      </c>
      <c r="I230" s="91"/>
      <c r="K230" s="88">
        <v>2023</v>
      </c>
      <c r="L230" s="88" t="s">
        <v>506</v>
      </c>
      <c r="M230" s="88" t="s">
        <v>507</v>
      </c>
      <c r="N230" s="88" t="s">
        <v>12</v>
      </c>
      <c r="O230" s="88" t="s">
        <v>430</v>
      </c>
      <c r="P230" s="88" t="s">
        <v>362</v>
      </c>
      <c r="Q230" s="88" t="s">
        <v>497</v>
      </c>
      <c r="R230" s="89">
        <v>141523</v>
      </c>
    </row>
    <row r="231" spans="1:18" x14ac:dyDescent="0.25">
      <c r="A231" s="91">
        <v>2024</v>
      </c>
      <c r="B231" s="91" t="s">
        <v>506</v>
      </c>
      <c r="C231" s="91" t="s">
        <v>507</v>
      </c>
      <c r="D231" s="92" t="s">
        <v>149</v>
      </c>
      <c r="E231" s="92" t="s">
        <v>460</v>
      </c>
      <c r="F231" s="92" t="s">
        <v>150</v>
      </c>
      <c r="G231" s="92" t="s">
        <v>461</v>
      </c>
      <c r="H231" s="92">
        <v>146241</v>
      </c>
      <c r="I231" s="91"/>
      <c r="K231" s="88">
        <v>2023</v>
      </c>
      <c r="L231" s="88" t="s">
        <v>506</v>
      </c>
      <c r="M231" s="88" t="s">
        <v>507</v>
      </c>
      <c r="N231" s="88" t="s">
        <v>149</v>
      </c>
      <c r="O231" s="88" t="s">
        <v>460</v>
      </c>
      <c r="P231" s="88" t="s">
        <v>149</v>
      </c>
      <c r="Q231" s="88" t="s">
        <v>460</v>
      </c>
      <c r="R231" s="89">
        <v>355960</v>
      </c>
    </row>
    <row r="232" spans="1:18" x14ac:dyDescent="0.25">
      <c r="A232" s="91">
        <v>2024</v>
      </c>
      <c r="B232" s="91" t="s">
        <v>506</v>
      </c>
      <c r="C232" s="91" t="s">
        <v>507</v>
      </c>
      <c r="D232" s="92" t="s">
        <v>170</v>
      </c>
      <c r="E232" s="92" t="s">
        <v>465</v>
      </c>
      <c r="F232" s="92" t="s">
        <v>170</v>
      </c>
      <c r="G232" s="92" t="s">
        <v>465</v>
      </c>
      <c r="H232" s="92">
        <v>1403972</v>
      </c>
      <c r="I232" s="91"/>
      <c r="K232" s="88">
        <v>2023</v>
      </c>
      <c r="L232" s="88" t="s">
        <v>506</v>
      </c>
      <c r="M232" s="88" t="s">
        <v>507</v>
      </c>
      <c r="N232" s="88" t="s">
        <v>149</v>
      </c>
      <c r="O232" s="88" t="s">
        <v>460</v>
      </c>
      <c r="P232" s="88" t="s">
        <v>150</v>
      </c>
      <c r="Q232" s="88" t="s">
        <v>461</v>
      </c>
      <c r="R232" s="89">
        <v>139245</v>
      </c>
    </row>
    <row r="233" spans="1:18" x14ac:dyDescent="0.25">
      <c r="A233" s="91">
        <v>2024</v>
      </c>
      <c r="B233" s="91" t="s">
        <v>506</v>
      </c>
      <c r="C233" s="91" t="s">
        <v>507</v>
      </c>
      <c r="D233" s="92" t="s">
        <v>170</v>
      </c>
      <c r="E233" s="92" t="s">
        <v>465</v>
      </c>
      <c r="F233" s="92" t="s">
        <v>171</v>
      </c>
      <c r="G233" s="92" t="s">
        <v>466</v>
      </c>
      <c r="H233" s="92">
        <v>620053</v>
      </c>
      <c r="I233" s="91"/>
      <c r="K233" s="88">
        <v>2023</v>
      </c>
      <c r="L233" s="88" t="s">
        <v>506</v>
      </c>
      <c r="M233" s="88" t="s">
        <v>507</v>
      </c>
      <c r="N233" s="88" t="s">
        <v>170</v>
      </c>
      <c r="O233" s="88" t="s">
        <v>465</v>
      </c>
      <c r="P233" s="88" t="s">
        <v>170</v>
      </c>
      <c r="Q233" s="88" t="s">
        <v>465</v>
      </c>
      <c r="R233" s="89">
        <v>1295934</v>
      </c>
    </row>
    <row r="234" spans="1:18" x14ac:dyDescent="0.25">
      <c r="A234" s="91">
        <v>2024</v>
      </c>
      <c r="B234" s="91" t="s">
        <v>506</v>
      </c>
      <c r="C234" s="91" t="s">
        <v>507</v>
      </c>
      <c r="D234" s="92" t="s">
        <v>201</v>
      </c>
      <c r="E234" s="92" t="s">
        <v>476</v>
      </c>
      <c r="F234" s="92" t="s">
        <v>201</v>
      </c>
      <c r="G234" s="92" t="s">
        <v>476</v>
      </c>
      <c r="H234" s="92">
        <v>330899</v>
      </c>
      <c r="I234" s="91"/>
      <c r="K234" s="88">
        <v>2023</v>
      </c>
      <c r="L234" s="88" t="s">
        <v>506</v>
      </c>
      <c r="M234" s="88" t="s">
        <v>507</v>
      </c>
      <c r="N234" s="88" t="s">
        <v>170</v>
      </c>
      <c r="O234" s="88" t="s">
        <v>465</v>
      </c>
      <c r="P234" s="88" t="s">
        <v>171</v>
      </c>
      <c r="Q234" s="88" t="s">
        <v>466</v>
      </c>
      <c r="R234" s="89">
        <v>571137</v>
      </c>
    </row>
    <row r="235" spans="1:18" x14ac:dyDescent="0.25">
      <c r="A235" s="91">
        <v>2024</v>
      </c>
      <c r="B235" s="91" t="s">
        <v>506</v>
      </c>
      <c r="C235" s="91" t="s">
        <v>507</v>
      </c>
      <c r="D235" s="92" t="s">
        <v>90</v>
      </c>
      <c r="E235" s="92" t="s">
        <v>439</v>
      </c>
      <c r="F235" s="92" t="s">
        <v>91</v>
      </c>
      <c r="G235" s="92" t="s">
        <v>440</v>
      </c>
      <c r="H235" s="92">
        <v>687461</v>
      </c>
      <c r="I235" s="91"/>
      <c r="K235" s="88">
        <v>2023</v>
      </c>
      <c r="L235" s="88" t="s">
        <v>506</v>
      </c>
      <c r="M235" s="88" t="s">
        <v>507</v>
      </c>
      <c r="N235" s="88" t="s">
        <v>201</v>
      </c>
      <c r="O235" s="88" t="s">
        <v>476</v>
      </c>
      <c r="P235" s="88" t="s">
        <v>201</v>
      </c>
      <c r="Q235" s="88" t="s">
        <v>476</v>
      </c>
      <c r="R235" s="89">
        <v>306576</v>
      </c>
    </row>
    <row r="236" spans="1:18" x14ac:dyDescent="0.25">
      <c r="A236" s="91">
        <v>2024</v>
      </c>
      <c r="B236" s="91" t="s">
        <v>506</v>
      </c>
      <c r="C236" s="91" t="s">
        <v>507</v>
      </c>
      <c r="D236" s="92" t="s">
        <v>90</v>
      </c>
      <c r="E236" s="92" t="s">
        <v>439</v>
      </c>
      <c r="F236" s="92" t="s">
        <v>90</v>
      </c>
      <c r="G236" s="92" t="s">
        <v>439</v>
      </c>
      <c r="H236" s="92">
        <v>864176</v>
      </c>
      <c r="I236" s="91"/>
      <c r="K236" s="88">
        <v>2023</v>
      </c>
      <c r="L236" s="88" t="s">
        <v>506</v>
      </c>
      <c r="M236" s="88" t="s">
        <v>507</v>
      </c>
      <c r="N236" s="88" t="s">
        <v>90</v>
      </c>
      <c r="O236" s="88" t="s">
        <v>439</v>
      </c>
      <c r="P236" s="88" t="s">
        <v>91</v>
      </c>
      <c r="Q236" s="88" t="s">
        <v>440</v>
      </c>
      <c r="R236" s="89">
        <v>633015</v>
      </c>
    </row>
    <row r="237" spans="1:18" x14ac:dyDescent="0.25">
      <c r="A237" s="91">
        <v>2024</v>
      </c>
      <c r="B237" s="91" t="s">
        <v>506</v>
      </c>
      <c r="C237" s="91" t="s">
        <v>507</v>
      </c>
      <c r="D237" s="92" t="s">
        <v>279</v>
      </c>
      <c r="E237" s="92" t="s">
        <v>487</v>
      </c>
      <c r="F237" s="92" t="s">
        <v>279</v>
      </c>
      <c r="G237" s="92" t="s">
        <v>487</v>
      </c>
      <c r="H237" s="92">
        <v>146106</v>
      </c>
      <c r="I237" s="91"/>
      <c r="K237" s="88">
        <v>2023</v>
      </c>
      <c r="L237" s="88" t="s">
        <v>506</v>
      </c>
      <c r="M237" s="88" t="s">
        <v>507</v>
      </c>
      <c r="N237" s="88" t="s">
        <v>90</v>
      </c>
      <c r="O237" s="88" t="s">
        <v>439</v>
      </c>
      <c r="P237" s="88" t="s">
        <v>90</v>
      </c>
      <c r="Q237" s="88" t="s">
        <v>439</v>
      </c>
      <c r="R237" s="89">
        <v>820315</v>
      </c>
    </row>
    <row r="238" spans="1:18" x14ac:dyDescent="0.25">
      <c r="A238" s="91">
        <v>2024</v>
      </c>
      <c r="B238" s="91" t="s">
        <v>506</v>
      </c>
      <c r="C238" s="91" t="s">
        <v>507</v>
      </c>
      <c r="D238" s="92" t="s">
        <v>279</v>
      </c>
      <c r="E238" s="92" t="s">
        <v>487</v>
      </c>
      <c r="F238" s="92" t="s">
        <v>390</v>
      </c>
      <c r="G238" s="92" t="s">
        <v>503</v>
      </c>
      <c r="H238" s="92">
        <v>80569</v>
      </c>
      <c r="I238" s="91"/>
      <c r="K238" s="88">
        <v>2023</v>
      </c>
      <c r="L238" s="88" t="s">
        <v>506</v>
      </c>
      <c r="M238" s="88" t="s">
        <v>507</v>
      </c>
      <c r="N238" s="88" t="s">
        <v>279</v>
      </c>
      <c r="O238" s="88" t="s">
        <v>487</v>
      </c>
      <c r="P238" s="88" t="s">
        <v>279</v>
      </c>
      <c r="Q238" s="88" t="s">
        <v>487</v>
      </c>
      <c r="R238" s="89">
        <v>131659</v>
      </c>
    </row>
    <row r="239" spans="1:18" x14ac:dyDescent="0.25">
      <c r="A239" s="91">
        <v>2024</v>
      </c>
      <c r="B239" s="91" t="s">
        <v>506</v>
      </c>
      <c r="C239" s="91" t="s">
        <v>507</v>
      </c>
      <c r="D239" s="92" t="s">
        <v>348</v>
      </c>
      <c r="E239" s="92" t="s">
        <v>790</v>
      </c>
      <c r="F239" s="92" t="s">
        <v>348</v>
      </c>
      <c r="G239" s="92" t="s">
        <v>790</v>
      </c>
      <c r="H239" s="92">
        <v>355338</v>
      </c>
      <c r="I239" s="91"/>
      <c r="K239" s="88">
        <v>2023</v>
      </c>
      <c r="L239" s="88" t="s">
        <v>506</v>
      </c>
      <c r="M239" s="88" t="s">
        <v>507</v>
      </c>
      <c r="N239" s="88" t="s">
        <v>279</v>
      </c>
      <c r="O239" s="88" t="s">
        <v>487</v>
      </c>
      <c r="P239" s="88" t="s">
        <v>390</v>
      </c>
      <c r="Q239" s="88" t="s">
        <v>503</v>
      </c>
      <c r="R239" s="89">
        <v>77681</v>
      </c>
    </row>
    <row r="240" spans="1:18" x14ac:dyDescent="0.25">
      <c r="A240" s="91">
        <v>2024</v>
      </c>
      <c r="B240" s="91" t="s">
        <v>506</v>
      </c>
      <c r="C240" s="91" t="s">
        <v>507</v>
      </c>
      <c r="D240" s="92" t="s">
        <v>348</v>
      </c>
      <c r="E240" s="92" t="s">
        <v>790</v>
      </c>
      <c r="F240" s="92" t="s">
        <v>349</v>
      </c>
      <c r="G240" s="92" t="s">
        <v>791</v>
      </c>
      <c r="H240" s="92">
        <v>144946</v>
      </c>
      <c r="I240" s="91"/>
      <c r="K240" s="88">
        <v>2023</v>
      </c>
      <c r="L240" s="88" t="s">
        <v>506</v>
      </c>
      <c r="M240" s="88" t="s">
        <v>507</v>
      </c>
      <c r="N240" s="88" t="s">
        <v>348</v>
      </c>
      <c r="O240" s="88" t="s">
        <v>790</v>
      </c>
      <c r="P240" s="88" t="s">
        <v>348</v>
      </c>
      <c r="Q240" s="88" t="s">
        <v>790</v>
      </c>
      <c r="R240" s="89">
        <v>324655</v>
      </c>
    </row>
    <row r="241" spans="1:18" x14ac:dyDescent="0.25">
      <c r="A241" s="91">
        <v>2024</v>
      </c>
      <c r="B241" s="91" t="s">
        <v>506</v>
      </c>
      <c r="C241" s="91" t="s">
        <v>507</v>
      </c>
      <c r="D241" s="92" t="s">
        <v>217</v>
      </c>
      <c r="E241" s="92" t="s">
        <v>681</v>
      </c>
      <c r="F241" s="92" t="s">
        <v>217</v>
      </c>
      <c r="G241" s="92" t="s">
        <v>681</v>
      </c>
      <c r="H241" s="92">
        <v>270828</v>
      </c>
      <c r="I241" s="91"/>
      <c r="K241" s="88">
        <v>2023</v>
      </c>
      <c r="L241" s="88" t="s">
        <v>506</v>
      </c>
      <c r="M241" s="88" t="s">
        <v>507</v>
      </c>
      <c r="N241" s="88" t="s">
        <v>348</v>
      </c>
      <c r="O241" s="88" t="s">
        <v>790</v>
      </c>
      <c r="P241" s="88" t="s">
        <v>349</v>
      </c>
      <c r="Q241" s="88" t="s">
        <v>791</v>
      </c>
      <c r="R241" s="89">
        <v>133563</v>
      </c>
    </row>
    <row r="242" spans="1:18" x14ac:dyDescent="0.25">
      <c r="A242" s="91">
        <v>2024</v>
      </c>
      <c r="B242" s="91" t="s">
        <v>506</v>
      </c>
      <c r="C242" s="91" t="s">
        <v>507</v>
      </c>
      <c r="D242" s="92" t="s">
        <v>217</v>
      </c>
      <c r="E242" s="92" t="s">
        <v>681</v>
      </c>
      <c r="F242" s="92" t="s">
        <v>218</v>
      </c>
      <c r="G242" s="92" t="s">
        <v>682</v>
      </c>
      <c r="H242" s="92">
        <v>114131</v>
      </c>
      <c r="I242" s="91"/>
      <c r="K242" s="88">
        <v>2023</v>
      </c>
      <c r="L242" s="88" t="s">
        <v>506</v>
      </c>
      <c r="M242" s="88" t="s">
        <v>507</v>
      </c>
      <c r="N242" s="88" t="s">
        <v>217</v>
      </c>
      <c r="O242" s="88" t="s">
        <v>681</v>
      </c>
      <c r="P242" s="88" t="s">
        <v>217</v>
      </c>
      <c r="Q242" s="88" t="s">
        <v>681</v>
      </c>
      <c r="R242" s="89">
        <v>244023</v>
      </c>
    </row>
    <row r="243" spans="1:18" x14ac:dyDescent="0.25">
      <c r="A243" s="91">
        <v>2024</v>
      </c>
      <c r="B243" s="91" t="s">
        <v>506</v>
      </c>
      <c r="C243" s="91" t="s">
        <v>507</v>
      </c>
      <c r="D243" s="92" t="s">
        <v>950</v>
      </c>
      <c r="E243" s="92" t="s">
        <v>953</v>
      </c>
      <c r="F243" s="92" t="s">
        <v>950</v>
      </c>
      <c r="G243" s="92" t="s">
        <v>953</v>
      </c>
      <c r="H243" s="92">
        <v>433478</v>
      </c>
      <c r="I243" s="91"/>
      <c r="K243" s="88">
        <v>2023</v>
      </c>
      <c r="L243" s="88" t="s">
        <v>506</v>
      </c>
      <c r="M243" s="88" t="s">
        <v>507</v>
      </c>
      <c r="N243" s="88" t="s">
        <v>217</v>
      </c>
      <c r="O243" s="88" t="s">
        <v>681</v>
      </c>
      <c r="P243" s="88" t="s">
        <v>218</v>
      </c>
      <c r="Q243" s="88" t="s">
        <v>682</v>
      </c>
      <c r="R243" s="89">
        <v>104163</v>
      </c>
    </row>
    <row r="244" spans="1:18" x14ac:dyDescent="0.25">
      <c r="A244" s="91">
        <v>2024</v>
      </c>
      <c r="B244" s="91" t="s">
        <v>506</v>
      </c>
      <c r="C244" s="91" t="s">
        <v>507</v>
      </c>
      <c r="D244" s="92" t="s">
        <v>13</v>
      </c>
      <c r="E244" s="92" t="s">
        <v>431</v>
      </c>
      <c r="F244" s="92" t="s">
        <v>13</v>
      </c>
      <c r="G244" s="92" t="s">
        <v>431</v>
      </c>
      <c r="H244" s="92">
        <v>98517</v>
      </c>
      <c r="I244" s="91"/>
      <c r="K244" s="88">
        <v>2023</v>
      </c>
      <c r="L244" s="88" t="s">
        <v>506</v>
      </c>
      <c r="M244" s="88" t="s">
        <v>507</v>
      </c>
      <c r="N244" s="88" t="s">
        <v>950</v>
      </c>
      <c r="O244" s="88" t="s">
        <v>953</v>
      </c>
      <c r="P244" s="88" t="s">
        <v>950</v>
      </c>
      <c r="Q244" s="88" t="s">
        <v>953</v>
      </c>
      <c r="R244" s="89">
        <v>373912</v>
      </c>
    </row>
    <row r="245" spans="1:18" x14ac:dyDescent="0.25">
      <c r="A245" s="91">
        <v>2024</v>
      </c>
      <c r="B245" s="91" t="s">
        <v>506</v>
      </c>
      <c r="C245" s="91" t="s">
        <v>507</v>
      </c>
      <c r="D245" s="92" t="s">
        <v>13</v>
      </c>
      <c r="E245" s="92" t="s">
        <v>431</v>
      </c>
      <c r="F245" s="92" t="s">
        <v>363</v>
      </c>
      <c r="G245" s="92" t="s">
        <v>498</v>
      </c>
      <c r="H245" s="92">
        <v>50116</v>
      </c>
      <c r="I245" s="91"/>
      <c r="K245" s="88">
        <v>2023</v>
      </c>
      <c r="L245" s="88" t="s">
        <v>506</v>
      </c>
      <c r="M245" s="88" t="s">
        <v>507</v>
      </c>
      <c r="N245" s="88" t="s">
        <v>13</v>
      </c>
      <c r="O245" s="88" t="s">
        <v>431</v>
      </c>
      <c r="P245" s="88" t="s">
        <v>13</v>
      </c>
      <c r="Q245" s="88" t="s">
        <v>431</v>
      </c>
      <c r="R245" s="89">
        <v>89978</v>
      </c>
    </row>
    <row r="246" spans="1:18" x14ac:dyDescent="0.25">
      <c r="A246" s="91">
        <v>2024</v>
      </c>
      <c r="B246" s="91" t="s">
        <v>506</v>
      </c>
      <c r="C246" s="91" t="s">
        <v>507</v>
      </c>
      <c r="D246" s="92" t="s">
        <v>225</v>
      </c>
      <c r="E246" s="92" t="s">
        <v>479</v>
      </c>
      <c r="F246" s="92" t="s">
        <v>225</v>
      </c>
      <c r="G246" s="92" t="s">
        <v>479</v>
      </c>
      <c r="H246" s="92">
        <v>161870</v>
      </c>
      <c r="I246" s="91"/>
      <c r="K246" s="88">
        <v>2023</v>
      </c>
      <c r="L246" s="88" t="s">
        <v>506</v>
      </c>
      <c r="M246" s="88" t="s">
        <v>507</v>
      </c>
      <c r="N246" s="88" t="s">
        <v>13</v>
      </c>
      <c r="O246" s="88" t="s">
        <v>431</v>
      </c>
      <c r="P246" s="88" t="s">
        <v>363</v>
      </c>
      <c r="Q246" s="88" t="s">
        <v>498</v>
      </c>
      <c r="R246" s="89">
        <v>51155</v>
      </c>
    </row>
    <row r="247" spans="1:18" x14ac:dyDescent="0.25">
      <c r="A247" s="91">
        <v>2024</v>
      </c>
      <c r="B247" s="91" t="s">
        <v>506</v>
      </c>
      <c r="C247" s="91" t="s">
        <v>507</v>
      </c>
      <c r="D247" s="92" t="s">
        <v>108</v>
      </c>
      <c r="E247" s="92" t="s">
        <v>449</v>
      </c>
      <c r="F247" s="92" t="s">
        <v>109</v>
      </c>
      <c r="G247" s="92" t="s">
        <v>450</v>
      </c>
      <c r="H247" s="92">
        <v>67026</v>
      </c>
      <c r="I247" s="91"/>
      <c r="K247" s="88">
        <v>2023</v>
      </c>
      <c r="L247" s="88" t="s">
        <v>506</v>
      </c>
      <c r="M247" s="88" t="s">
        <v>507</v>
      </c>
      <c r="N247" s="88" t="s">
        <v>225</v>
      </c>
      <c r="O247" s="88" t="s">
        <v>479</v>
      </c>
      <c r="P247" s="88" t="s">
        <v>225</v>
      </c>
      <c r="Q247" s="88" t="s">
        <v>479</v>
      </c>
      <c r="R247" s="89">
        <v>145489</v>
      </c>
    </row>
    <row r="248" spans="1:18" x14ac:dyDescent="0.25">
      <c r="A248" s="91">
        <v>2024</v>
      </c>
      <c r="B248" s="91" t="s">
        <v>506</v>
      </c>
      <c r="C248" s="91" t="s">
        <v>507</v>
      </c>
      <c r="D248" s="92" t="s">
        <v>108</v>
      </c>
      <c r="E248" s="92" t="s">
        <v>449</v>
      </c>
      <c r="F248" s="92" t="s">
        <v>108</v>
      </c>
      <c r="G248" s="92" t="s">
        <v>449</v>
      </c>
      <c r="H248" s="92">
        <v>101562</v>
      </c>
      <c r="I248" s="91"/>
      <c r="K248" s="88">
        <v>2023</v>
      </c>
      <c r="L248" s="88" t="s">
        <v>506</v>
      </c>
      <c r="M248" s="88" t="s">
        <v>507</v>
      </c>
      <c r="N248" s="88" t="s">
        <v>108</v>
      </c>
      <c r="O248" s="88" t="s">
        <v>449</v>
      </c>
      <c r="P248" s="88" t="s">
        <v>109</v>
      </c>
      <c r="Q248" s="88" t="s">
        <v>450</v>
      </c>
      <c r="R248" s="89">
        <v>63023</v>
      </c>
    </row>
    <row r="249" spans="1:18" x14ac:dyDescent="0.25">
      <c r="A249" s="91">
        <v>2024</v>
      </c>
      <c r="B249" s="91" t="s">
        <v>506</v>
      </c>
      <c r="C249" s="91" t="s">
        <v>507</v>
      </c>
      <c r="D249" s="92" t="s">
        <v>56</v>
      </c>
      <c r="E249" s="92" t="s">
        <v>435</v>
      </c>
      <c r="F249" s="92" t="s">
        <v>62</v>
      </c>
      <c r="G249" s="92" t="s">
        <v>436</v>
      </c>
      <c r="H249" s="92">
        <v>141313</v>
      </c>
      <c r="I249" s="91"/>
      <c r="K249" s="88">
        <v>2023</v>
      </c>
      <c r="L249" s="88" t="s">
        <v>506</v>
      </c>
      <c r="M249" s="88" t="s">
        <v>507</v>
      </c>
      <c r="N249" s="88" t="s">
        <v>108</v>
      </c>
      <c r="O249" s="88" t="s">
        <v>449</v>
      </c>
      <c r="P249" s="88" t="s">
        <v>108</v>
      </c>
      <c r="Q249" s="88" t="s">
        <v>449</v>
      </c>
      <c r="R249" s="89">
        <v>96831</v>
      </c>
    </row>
    <row r="250" spans="1:18" x14ac:dyDescent="0.25">
      <c r="A250" s="91">
        <v>2024</v>
      </c>
      <c r="B250" s="91" t="s">
        <v>506</v>
      </c>
      <c r="C250" s="91" t="s">
        <v>507</v>
      </c>
      <c r="D250" s="92" t="s">
        <v>56</v>
      </c>
      <c r="E250" s="92" t="s">
        <v>435</v>
      </c>
      <c r="F250" s="92" t="s">
        <v>56</v>
      </c>
      <c r="G250" s="92" t="s">
        <v>435</v>
      </c>
      <c r="H250" s="92">
        <v>298337</v>
      </c>
      <c r="I250" s="91"/>
      <c r="K250" s="88">
        <v>2023</v>
      </c>
      <c r="L250" s="88" t="s">
        <v>506</v>
      </c>
      <c r="M250" s="88" t="s">
        <v>507</v>
      </c>
      <c r="N250" s="88" t="s">
        <v>56</v>
      </c>
      <c r="O250" s="88" t="s">
        <v>435</v>
      </c>
      <c r="P250" s="88" t="s">
        <v>62</v>
      </c>
      <c r="Q250" s="88" t="s">
        <v>436</v>
      </c>
      <c r="R250" s="89">
        <v>132247</v>
      </c>
    </row>
    <row r="251" spans="1:18" x14ac:dyDescent="0.25">
      <c r="A251" s="91">
        <v>2024</v>
      </c>
      <c r="B251" s="91" t="s">
        <v>506</v>
      </c>
      <c r="C251" s="91" t="s">
        <v>507</v>
      </c>
      <c r="D251" s="92" t="s">
        <v>923</v>
      </c>
      <c r="E251" s="92" t="s">
        <v>897</v>
      </c>
      <c r="F251" s="92" t="s">
        <v>196</v>
      </c>
      <c r="G251" s="92" t="s">
        <v>665</v>
      </c>
      <c r="H251" s="92">
        <v>52746</v>
      </c>
      <c r="I251" s="91"/>
      <c r="K251" s="88">
        <v>2023</v>
      </c>
      <c r="L251" s="88" t="s">
        <v>506</v>
      </c>
      <c r="M251" s="88" t="s">
        <v>507</v>
      </c>
      <c r="N251" s="88" t="s">
        <v>56</v>
      </c>
      <c r="O251" s="88" t="s">
        <v>435</v>
      </c>
      <c r="P251" s="88" t="s">
        <v>56</v>
      </c>
      <c r="Q251" s="88" t="s">
        <v>435</v>
      </c>
      <c r="R251" s="89">
        <v>277073</v>
      </c>
    </row>
    <row r="252" spans="1:18" x14ac:dyDescent="0.25">
      <c r="A252" s="91">
        <v>2024</v>
      </c>
      <c r="B252" s="91" t="s">
        <v>506</v>
      </c>
      <c r="C252" s="91" t="s">
        <v>507</v>
      </c>
      <c r="D252" s="92" t="s">
        <v>923</v>
      </c>
      <c r="E252" s="92" t="s">
        <v>897</v>
      </c>
      <c r="F252" s="92" t="s">
        <v>163</v>
      </c>
      <c r="G252" s="92" t="s">
        <v>645</v>
      </c>
      <c r="H252" s="92">
        <v>83731</v>
      </c>
      <c r="I252" s="91"/>
      <c r="K252" s="88">
        <v>2023</v>
      </c>
      <c r="L252" s="88" t="s">
        <v>506</v>
      </c>
      <c r="M252" s="88" t="s">
        <v>507</v>
      </c>
      <c r="N252" s="88" t="s">
        <v>923</v>
      </c>
      <c r="O252" s="88" t="s">
        <v>897</v>
      </c>
      <c r="P252" s="88" t="s">
        <v>196</v>
      </c>
      <c r="Q252" s="88" t="s">
        <v>665</v>
      </c>
      <c r="R252" s="89">
        <v>44806</v>
      </c>
    </row>
    <row r="253" spans="1:18" x14ac:dyDescent="0.25">
      <c r="A253" s="91">
        <v>2024</v>
      </c>
      <c r="B253" s="91" t="s">
        <v>506</v>
      </c>
      <c r="C253" s="91" t="s">
        <v>507</v>
      </c>
      <c r="D253" s="92" t="s">
        <v>923</v>
      </c>
      <c r="E253" s="92" t="s">
        <v>897</v>
      </c>
      <c r="F253" s="92" t="s">
        <v>164</v>
      </c>
      <c r="G253" s="92" t="s">
        <v>646</v>
      </c>
      <c r="H253" s="92">
        <v>38683</v>
      </c>
      <c r="I253" s="91"/>
      <c r="K253" s="88">
        <v>2023</v>
      </c>
      <c r="L253" s="88" t="s">
        <v>506</v>
      </c>
      <c r="M253" s="88" t="s">
        <v>507</v>
      </c>
      <c r="N253" s="88" t="s">
        <v>923</v>
      </c>
      <c r="O253" s="88" t="s">
        <v>897</v>
      </c>
      <c r="P253" s="88" t="s">
        <v>163</v>
      </c>
      <c r="Q253" s="88" t="s">
        <v>645</v>
      </c>
      <c r="R253" s="89">
        <v>77622</v>
      </c>
    </row>
    <row r="254" spans="1:18" x14ac:dyDescent="0.25">
      <c r="A254" s="91">
        <v>2024</v>
      </c>
      <c r="B254" s="91" t="s">
        <v>506</v>
      </c>
      <c r="C254" s="91" t="s">
        <v>507</v>
      </c>
      <c r="D254" s="92" t="s">
        <v>923</v>
      </c>
      <c r="E254" s="92" t="s">
        <v>897</v>
      </c>
      <c r="F254" s="92" t="s">
        <v>204</v>
      </c>
      <c r="G254" s="92" t="s">
        <v>670</v>
      </c>
      <c r="H254" s="92">
        <v>98760</v>
      </c>
      <c r="I254" s="91"/>
      <c r="K254" s="88">
        <v>2023</v>
      </c>
      <c r="L254" s="88" t="s">
        <v>506</v>
      </c>
      <c r="M254" s="88" t="s">
        <v>507</v>
      </c>
      <c r="N254" s="88" t="s">
        <v>923</v>
      </c>
      <c r="O254" s="88" t="s">
        <v>897</v>
      </c>
      <c r="P254" s="88" t="s">
        <v>164</v>
      </c>
      <c r="Q254" s="88" t="s">
        <v>646</v>
      </c>
      <c r="R254" s="89">
        <v>35454</v>
      </c>
    </row>
    <row r="255" spans="1:18" x14ac:dyDescent="0.25">
      <c r="A255" s="91">
        <v>2024</v>
      </c>
      <c r="B255" s="91" t="s">
        <v>506</v>
      </c>
      <c r="C255" s="91" t="s">
        <v>507</v>
      </c>
      <c r="D255" s="92" t="s">
        <v>923</v>
      </c>
      <c r="E255" s="92" t="s">
        <v>897</v>
      </c>
      <c r="F255" s="92" t="s">
        <v>370</v>
      </c>
      <c r="G255" s="92" t="s">
        <v>807</v>
      </c>
      <c r="H255" s="92">
        <v>46889</v>
      </c>
      <c r="I255" s="91"/>
      <c r="K255" s="88">
        <v>2023</v>
      </c>
      <c r="L255" s="88" t="s">
        <v>506</v>
      </c>
      <c r="M255" s="88" t="s">
        <v>507</v>
      </c>
      <c r="N255" s="88" t="s">
        <v>923</v>
      </c>
      <c r="O255" s="88" t="s">
        <v>897</v>
      </c>
      <c r="P255" s="88" t="s">
        <v>204</v>
      </c>
      <c r="Q255" s="88" t="s">
        <v>670</v>
      </c>
      <c r="R255" s="89">
        <v>91278</v>
      </c>
    </row>
    <row r="256" spans="1:18" x14ac:dyDescent="0.25">
      <c r="A256" s="91">
        <v>2024</v>
      </c>
      <c r="B256" s="91" t="s">
        <v>506</v>
      </c>
      <c r="C256" s="91" t="s">
        <v>507</v>
      </c>
      <c r="D256" s="92" t="s">
        <v>923</v>
      </c>
      <c r="E256" s="92" t="s">
        <v>897</v>
      </c>
      <c r="F256" s="92" t="s">
        <v>371</v>
      </c>
      <c r="G256" s="92" t="s">
        <v>808</v>
      </c>
      <c r="H256" s="92">
        <v>24740</v>
      </c>
      <c r="I256" s="91"/>
      <c r="K256" s="88">
        <v>2023</v>
      </c>
      <c r="L256" s="88" t="s">
        <v>506</v>
      </c>
      <c r="M256" s="88" t="s">
        <v>507</v>
      </c>
      <c r="N256" s="88" t="s">
        <v>923</v>
      </c>
      <c r="O256" s="88" t="s">
        <v>897</v>
      </c>
      <c r="P256" s="88" t="s">
        <v>370</v>
      </c>
      <c r="Q256" s="88" t="s">
        <v>807</v>
      </c>
      <c r="R256" s="89">
        <v>45269</v>
      </c>
    </row>
    <row r="257" spans="1:18" x14ac:dyDescent="0.25">
      <c r="A257" s="91">
        <v>2024</v>
      </c>
      <c r="B257" s="91" t="s">
        <v>506</v>
      </c>
      <c r="C257" s="91" t="s">
        <v>507</v>
      </c>
      <c r="D257" s="92" t="s">
        <v>923</v>
      </c>
      <c r="E257" s="92" t="s">
        <v>897</v>
      </c>
      <c r="F257" s="92" t="s">
        <v>209</v>
      </c>
      <c r="G257" s="92" t="s">
        <v>674</v>
      </c>
      <c r="H257" s="92">
        <v>59321</v>
      </c>
      <c r="I257" s="91"/>
      <c r="K257" s="88">
        <v>2023</v>
      </c>
      <c r="L257" s="88" t="s">
        <v>506</v>
      </c>
      <c r="M257" s="88" t="s">
        <v>507</v>
      </c>
      <c r="N257" s="88" t="s">
        <v>923</v>
      </c>
      <c r="O257" s="88" t="s">
        <v>897</v>
      </c>
      <c r="P257" s="88" t="s">
        <v>371</v>
      </c>
      <c r="Q257" s="88" t="s">
        <v>808</v>
      </c>
      <c r="R257" s="89">
        <v>23160</v>
      </c>
    </row>
    <row r="258" spans="1:18" x14ac:dyDescent="0.25">
      <c r="A258" s="91">
        <v>2024</v>
      </c>
      <c r="B258" s="91" t="s">
        <v>506</v>
      </c>
      <c r="C258" s="91" t="s">
        <v>507</v>
      </c>
      <c r="D258" s="92" t="s">
        <v>923</v>
      </c>
      <c r="E258" s="92" t="s">
        <v>897</v>
      </c>
      <c r="F258" s="92" t="s">
        <v>206</v>
      </c>
      <c r="G258" s="92" t="s">
        <v>672</v>
      </c>
      <c r="H258" s="92">
        <v>44546</v>
      </c>
      <c r="I258" s="91"/>
      <c r="K258" s="88">
        <v>2023</v>
      </c>
      <c r="L258" s="88" t="s">
        <v>506</v>
      </c>
      <c r="M258" s="88" t="s">
        <v>507</v>
      </c>
      <c r="N258" s="88" t="s">
        <v>923</v>
      </c>
      <c r="O258" s="88" t="s">
        <v>897</v>
      </c>
      <c r="P258" s="88" t="s">
        <v>209</v>
      </c>
      <c r="Q258" s="88" t="s">
        <v>674</v>
      </c>
      <c r="R258" s="89">
        <v>55166</v>
      </c>
    </row>
    <row r="259" spans="1:18" x14ac:dyDescent="0.25">
      <c r="A259" s="91">
        <v>2024</v>
      </c>
      <c r="B259" s="91" t="s">
        <v>506</v>
      </c>
      <c r="C259" s="91" t="s">
        <v>507</v>
      </c>
      <c r="D259" s="92" t="s">
        <v>923</v>
      </c>
      <c r="E259" s="92" t="s">
        <v>897</v>
      </c>
      <c r="F259" s="92" t="s">
        <v>288</v>
      </c>
      <c r="G259" s="92" t="s">
        <v>738</v>
      </c>
      <c r="H259" s="92">
        <v>19001</v>
      </c>
      <c r="I259" s="91"/>
      <c r="K259" s="88">
        <v>2023</v>
      </c>
      <c r="L259" s="88" t="s">
        <v>506</v>
      </c>
      <c r="M259" s="88" t="s">
        <v>507</v>
      </c>
      <c r="N259" s="88" t="s">
        <v>923</v>
      </c>
      <c r="O259" s="88" t="s">
        <v>897</v>
      </c>
      <c r="P259" s="88" t="s">
        <v>206</v>
      </c>
      <c r="Q259" s="88" t="s">
        <v>672</v>
      </c>
      <c r="R259" s="89">
        <v>39363</v>
      </c>
    </row>
    <row r="260" spans="1:18" x14ac:dyDescent="0.25">
      <c r="A260" s="91">
        <v>2024</v>
      </c>
      <c r="B260" s="91" t="s">
        <v>506</v>
      </c>
      <c r="C260" s="91" t="s">
        <v>507</v>
      </c>
      <c r="D260" s="92" t="s">
        <v>923</v>
      </c>
      <c r="E260" s="92" t="s">
        <v>897</v>
      </c>
      <c r="F260" s="92" t="s">
        <v>202</v>
      </c>
      <c r="G260" s="92" t="s">
        <v>668</v>
      </c>
      <c r="H260" s="92">
        <v>146816</v>
      </c>
      <c r="I260" s="91"/>
      <c r="K260" s="88">
        <v>2023</v>
      </c>
      <c r="L260" s="88" t="s">
        <v>506</v>
      </c>
      <c r="M260" s="88" t="s">
        <v>507</v>
      </c>
      <c r="N260" s="88" t="s">
        <v>923</v>
      </c>
      <c r="O260" s="88" t="s">
        <v>897</v>
      </c>
      <c r="P260" s="88" t="s">
        <v>288</v>
      </c>
      <c r="Q260" s="88" t="s">
        <v>738</v>
      </c>
      <c r="R260" s="89">
        <v>17914</v>
      </c>
    </row>
    <row r="261" spans="1:18" x14ac:dyDescent="0.25">
      <c r="A261" s="91">
        <v>2024</v>
      </c>
      <c r="B261" s="91" t="s">
        <v>506</v>
      </c>
      <c r="C261" s="91" t="s">
        <v>507</v>
      </c>
      <c r="D261" s="92" t="s">
        <v>923</v>
      </c>
      <c r="E261" s="92" t="s">
        <v>897</v>
      </c>
      <c r="F261" s="92" t="s">
        <v>203</v>
      </c>
      <c r="G261" s="92" t="s">
        <v>669</v>
      </c>
      <c r="H261" s="92">
        <v>26173</v>
      </c>
      <c r="I261" s="91"/>
      <c r="K261" s="88">
        <v>2023</v>
      </c>
      <c r="L261" s="88" t="s">
        <v>506</v>
      </c>
      <c r="M261" s="88" t="s">
        <v>507</v>
      </c>
      <c r="N261" s="88" t="s">
        <v>923</v>
      </c>
      <c r="O261" s="88" t="s">
        <v>897</v>
      </c>
      <c r="P261" s="88" t="s">
        <v>202</v>
      </c>
      <c r="Q261" s="88" t="s">
        <v>668</v>
      </c>
      <c r="R261" s="89">
        <v>144376</v>
      </c>
    </row>
    <row r="262" spans="1:18" x14ac:dyDescent="0.25">
      <c r="A262" s="91">
        <v>2024</v>
      </c>
      <c r="B262" s="91" t="s">
        <v>506</v>
      </c>
      <c r="C262" s="91" t="s">
        <v>507</v>
      </c>
      <c r="D262" s="92" t="s">
        <v>923</v>
      </c>
      <c r="E262" s="92" t="s">
        <v>897</v>
      </c>
      <c r="F262" s="92" t="s">
        <v>211</v>
      </c>
      <c r="G262" s="92" t="s">
        <v>676</v>
      </c>
      <c r="H262" s="92">
        <v>63555</v>
      </c>
      <c r="I262" s="91"/>
      <c r="K262" s="88">
        <v>2023</v>
      </c>
      <c r="L262" s="88" t="s">
        <v>506</v>
      </c>
      <c r="M262" s="88" t="s">
        <v>507</v>
      </c>
      <c r="N262" s="88" t="s">
        <v>923</v>
      </c>
      <c r="O262" s="88" t="s">
        <v>897</v>
      </c>
      <c r="P262" s="88" t="s">
        <v>203</v>
      </c>
      <c r="Q262" s="88" t="s">
        <v>669</v>
      </c>
      <c r="R262" s="89">
        <v>21846</v>
      </c>
    </row>
    <row r="263" spans="1:18" x14ac:dyDescent="0.25">
      <c r="A263" s="91">
        <v>2024</v>
      </c>
      <c r="B263" s="91" t="s">
        <v>506</v>
      </c>
      <c r="C263" s="91" t="s">
        <v>507</v>
      </c>
      <c r="D263" s="92" t="s">
        <v>923</v>
      </c>
      <c r="E263" s="92" t="s">
        <v>897</v>
      </c>
      <c r="F263" s="92" t="s">
        <v>167</v>
      </c>
      <c r="G263" s="92" t="s">
        <v>647</v>
      </c>
      <c r="H263" s="92">
        <v>174130</v>
      </c>
      <c r="I263" s="91"/>
      <c r="K263" s="88">
        <v>2023</v>
      </c>
      <c r="L263" s="88" t="s">
        <v>506</v>
      </c>
      <c r="M263" s="88" t="s">
        <v>507</v>
      </c>
      <c r="N263" s="88" t="s">
        <v>923</v>
      </c>
      <c r="O263" s="88" t="s">
        <v>897</v>
      </c>
      <c r="P263" s="88" t="s">
        <v>211</v>
      </c>
      <c r="Q263" s="88" t="s">
        <v>676</v>
      </c>
      <c r="R263" s="89">
        <v>60077</v>
      </c>
    </row>
    <row r="264" spans="1:18" x14ac:dyDescent="0.25">
      <c r="A264" s="91">
        <v>2024</v>
      </c>
      <c r="B264" s="91" t="s">
        <v>506</v>
      </c>
      <c r="C264" s="91" t="s">
        <v>507</v>
      </c>
      <c r="D264" s="92" t="s">
        <v>923</v>
      </c>
      <c r="E264" s="92" t="s">
        <v>897</v>
      </c>
      <c r="F264" s="92" t="s">
        <v>208</v>
      </c>
      <c r="G264" s="92" t="s">
        <v>673</v>
      </c>
      <c r="H264" s="92">
        <v>2829</v>
      </c>
      <c r="I264" s="91"/>
      <c r="K264" s="88">
        <v>2023</v>
      </c>
      <c r="L264" s="88" t="s">
        <v>506</v>
      </c>
      <c r="M264" s="88" t="s">
        <v>507</v>
      </c>
      <c r="N264" s="88" t="s">
        <v>923</v>
      </c>
      <c r="O264" s="88" t="s">
        <v>897</v>
      </c>
      <c r="P264" s="88" t="s">
        <v>167</v>
      </c>
      <c r="Q264" s="88" t="s">
        <v>647</v>
      </c>
      <c r="R264" s="89">
        <v>170576</v>
      </c>
    </row>
    <row r="265" spans="1:18" x14ac:dyDescent="0.25">
      <c r="A265" s="91">
        <v>2024</v>
      </c>
      <c r="B265" s="91" t="s">
        <v>506</v>
      </c>
      <c r="C265" s="91" t="s">
        <v>507</v>
      </c>
      <c r="D265" s="92" t="s">
        <v>923</v>
      </c>
      <c r="E265" s="92" t="s">
        <v>897</v>
      </c>
      <c r="F265" s="92" t="s">
        <v>197</v>
      </c>
      <c r="G265" s="92" t="s">
        <v>666</v>
      </c>
      <c r="H265" s="92">
        <v>91865</v>
      </c>
      <c r="I265" s="91"/>
      <c r="K265" s="88">
        <v>2023</v>
      </c>
      <c r="L265" s="88" t="s">
        <v>506</v>
      </c>
      <c r="M265" s="88" t="s">
        <v>507</v>
      </c>
      <c r="N265" s="88" t="s">
        <v>923</v>
      </c>
      <c r="O265" s="88" t="s">
        <v>897</v>
      </c>
      <c r="P265" s="88" t="s">
        <v>208</v>
      </c>
      <c r="Q265" s="88" t="s">
        <v>673</v>
      </c>
      <c r="R265" s="89">
        <v>3056</v>
      </c>
    </row>
    <row r="266" spans="1:18" x14ac:dyDescent="0.25">
      <c r="A266" s="91">
        <v>2024</v>
      </c>
      <c r="B266" s="91" t="s">
        <v>506</v>
      </c>
      <c r="C266" s="91" t="s">
        <v>507</v>
      </c>
      <c r="D266" s="92" t="s">
        <v>923</v>
      </c>
      <c r="E266" s="92" t="s">
        <v>897</v>
      </c>
      <c r="F266" s="92" t="s">
        <v>210</v>
      </c>
      <c r="G266" s="92" t="s">
        <v>675</v>
      </c>
      <c r="H266" s="92">
        <v>12871</v>
      </c>
      <c r="I266" s="91"/>
      <c r="K266" s="88">
        <v>2023</v>
      </c>
      <c r="L266" s="88" t="s">
        <v>506</v>
      </c>
      <c r="M266" s="88" t="s">
        <v>507</v>
      </c>
      <c r="N266" s="88" t="s">
        <v>923</v>
      </c>
      <c r="O266" s="88" t="s">
        <v>897</v>
      </c>
      <c r="P266" s="88" t="s">
        <v>197</v>
      </c>
      <c r="Q266" s="88" t="s">
        <v>666</v>
      </c>
      <c r="R266" s="89">
        <v>90122</v>
      </c>
    </row>
    <row r="267" spans="1:18" x14ac:dyDescent="0.25">
      <c r="A267" s="91">
        <v>2024</v>
      </c>
      <c r="B267" s="91" t="s">
        <v>506</v>
      </c>
      <c r="C267" s="91" t="s">
        <v>507</v>
      </c>
      <c r="D267" s="92" t="s">
        <v>923</v>
      </c>
      <c r="E267" s="92" t="s">
        <v>897</v>
      </c>
      <c r="F267" s="92" t="s">
        <v>205</v>
      </c>
      <c r="G267" s="92" t="s">
        <v>671</v>
      </c>
      <c r="H267" s="92">
        <v>12547</v>
      </c>
      <c r="I267" s="91"/>
      <c r="K267" s="88">
        <v>2023</v>
      </c>
      <c r="L267" s="88" t="s">
        <v>506</v>
      </c>
      <c r="M267" s="88" t="s">
        <v>507</v>
      </c>
      <c r="N267" s="88" t="s">
        <v>923</v>
      </c>
      <c r="O267" s="88" t="s">
        <v>897</v>
      </c>
      <c r="P267" s="88" t="s">
        <v>210</v>
      </c>
      <c r="Q267" s="88" t="s">
        <v>675</v>
      </c>
      <c r="R267" s="89">
        <v>12371</v>
      </c>
    </row>
    <row r="268" spans="1:18" x14ac:dyDescent="0.25">
      <c r="A268" s="91">
        <v>2024</v>
      </c>
      <c r="B268" s="91" t="s">
        <v>506</v>
      </c>
      <c r="C268" s="91" t="s">
        <v>507</v>
      </c>
      <c r="D268" s="92" t="s">
        <v>200</v>
      </c>
      <c r="E268" s="92" t="s">
        <v>475</v>
      </c>
      <c r="F268" s="92" t="s">
        <v>199</v>
      </c>
      <c r="G268" s="92" t="s">
        <v>474</v>
      </c>
      <c r="H268" s="92">
        <v>1529143</v>
      </c>
      <c r="I268" s="91"/>
      <c r="K268" s="88">
        <v>2023</v>
      </c>
      <c r="L268" s="88" t="s">
        <v>506</v>
      </c>
      <c r="M268" s="88" t="s">
        <v>507</v>
      </c>
      <c r="N268" s="88" t="s">
        <v>923</v>
      </c>
      <c r="O268" s="88" t="s">
        <v>897</v>
      </c>
      <c r="P268" s="88" t="s">
        <v>205</v>
      </c>
      <c r="Q268" s="88" t="s">
        <v>671</v>
      </c>
      <c r="R268" s="89">
        <v>10435</v>
      </c>
    </row>
    <row r="269" spans="1:18" x14ac:dyDescent="0.25">
      <c r="A269" s="91">
        <v>2024</v>
      </c>
      <c r="B269" s="91" t="s">
        <v>506</v>
      </c>
      <c r="C269" s="91" t="s">
        <v>507</v>
      </c>
      <c r="D269" s="92" t="s">
        <v>200</v>
      </c>
      <c r="E269" s="92" t="s">
        <v>475</v>
      </c>
      <c r="F269" s="92" t="s">
        <v>200</v>
      </c>
      <c r="G269" s="92" t="s">
        <v>475</v>
      </c>
      <c r="H269" s="92">
        <v>993413</v>
      </c>
      <c r="I269" s="91"/>
      <c r="K269" s="88">
        <v>2023</v>
      </c>
      <c r="L269" s="88" t="s">
        <v>506</v>
      </c>
      <c r="M269" s="88" t="s">
        <v>507</v>
      </c>
      <c r="N269" s="88" t="s">
        <v>200</v>
      </c>
      <c r="O269" s="88" t="s">
        <v>475</v>
      </c>
      <c r="P269" s="88" t="s">
        <v>199</v>
      </c>
      <c r="Q269" s="88" t="s">
        <v>474</v>
      </c>
      <c r="R269" s="89">
        <v>1449769</v>
      </c>
    </row>
    <row r="270" spans="1:18" x14ac:dyDescent="0.25">
      <c r="A270" s="91">
        <v>2024</v>
      </c>
      <c r="B270" s="91" t="s">
        <v>506</v>
      </c>
      <c r="C270" s="91" t="s">
        <v>507</v>
      </c>
      <c r="D270" s="92" t="s">
        <v>428</v>
      </c>
      <c r="E270" s="92" t="s">
        <v>898</v>
      </c>
      <c r="F270" s="92" t="s">
        <v>428</v>
      </c>
      <c r="G270" s="92" t="s">
        <v>898</v>
      </c>
      <c r="H270" s="92">
        <v>46902</v>
      </c>
      <c r="I270" s="91"/>
      <c r="K270" s="88">
        <v>2023</v>
      </c>
      <c r="L270" s="88" t="s">
        <v>506</v>
      </c>
      <c r="M270" s="88" t="s">
        <v>507</v>
      </c>
      <c r="N270" s="88" t="s">
        <v>200</v>
      </c>
      <c r="O270" s="88" t="s">
        <v>475</v>
      </c>
      <c r="P270" s="88" t="s">
        <v>200</v>
      </c>
      <c r="Q270" s="88" t="s">
        <v>475</v>
      </c>
      <c r="R270" s="89">
        <v>926529</v>
      </c>
    </row>
    <row r="271" spans="1:18" x14ac:dyDescent="0.25">
      <c r="A271" s="91">
        <v>2024</v>
      </c>
      <c r="B271" s="91" t="s">
        <v>506</v>
      </c>
      <c r="C271" s="91" t="s">
        <v>507</v>
      </c>
      <c r="D271" s="92" t="s">
        <v>924</v>
      </c>
      <c r="E271" s="92" t="s">
        <v>899</v>
      </c>
      <c r="F271" s="92" t="s">
        <v>43</v>
      </c>
      <c r="G271" s="92" t="s">
        <v>553</v>
      </c>
      <c r="H271" s="92">
        <v>69119</v>
      </c>
      <c r="I271" s="91"/>
      <c r="K271" s="88">
        <v>2023</v>
      </c>
      <c r="L271" s="88" t="s">
        <v>506</v>
      </c>
      <c r="M271" s="88" t="s">
        <v>507</v>
      </c>
      <c r="N271" s="88" t="s">
        <v>428</v>
      </c>
      <c r="O271" s="88" t="s">
        <v>898</v>
      </c>
      <c r="P271" s="88" t="s">
        <v>428</v>
      </c>
      <c r="Q271" s="88" t="s">
        <v>898</v>
      </c>
      <c r="R271" s="89">
        <v>46185</v>
      </c>
    </row>
    <row r="272" spans="1:18" x14ac:dyDescent="0.25">
      <c r="A272" s="91">
        <v>2024</v>
      </c>
      <c r="B272" s="91" t="s">
        <v>506</v>
      </c>
      <c r="C272" s="91" t="s">
        <v>507</v>
      </c>
      <c r="D272" s="92" t="s">
        <v>924</v>
      </c>
      <c r="E272" s="92" t="s">
        <v>899</v>
      </c>
      <c r="F272" s="92" t="s">
        <v>44</v>
      </c>
      <c r="G272" s="92" t="s">
        <v>554</v>
      </c>
      <c r="H272" s="92">
        <v>33836</v>
      </c>
      <c r="I272" s="91"/>
      <c r="K272" s="88">
        <v>2023</v>
      </c>
      <c r="L272" s="88" t="s">
        <v>506</v>
      </c>
      <c r="M272" s="88" t="s">
        <v>507</v>
      </c>
      <c r="N272" s="88" t="s">
        <v>924</v>
      </c>
      <c r="O272" s="88" t="s">
        <v>899</v>
      </c>
      <c r="P272" s="88" t="s">
        <v>43</v>
      </c>
      <c r="Q272" s="88" t="s">
        <v>553</v>
      </c>
      <c r="R272" s="89">
        <v>67685</v>
      </c>
    </row>
    <row r="273" spans="1:18" x14ac:dyDescent="0.25">
      <c r="A273" s="91">
        <v>2024</v>
      </c>
      <c r="B273" s="91" t="s">
        <v>506</v>
      </c>
      <c r="C273" s="91" t="s">
        <v>507</v>
      </c>
      <c r="D273" s="92" t="s">
        <v>924</v>
      </c>
      <c r="E273" s="92" t="s">
        <v>899</v>
      </c>
      <c r="F273" s="92" t="s">
        <v>39</v>
      </c>
      <c r="G273" s="92" t="s">
        <v>548</v>
      </c>
      <c r="H273" s="92">
        <v>58400</v>
      </c>
      <c r="I273" s="91"/>
      <c r="K273" s="88">
        <v>2023</v>
      </c>
      <c r="L273" s="88" t="s">
        <v>506</v>
      </c>
      <c r="M273" s="88" t="s">
        <v>507</v>
      </c>
      <c r="N273" s="88" t="s">
        <v>924</v>
      </c>
      <c r="O273" s="88" t="s">
        <v>899</v>
      </c>
      <c r="P273" s="88" t="s">
        <v>44</v>
      </c>
      <c r="Q273" s="88" t="s">
        <v>554</v>
      </c>
      <c r="R273" s="89">
        <v>32256</v>
      </c>
    </row>
    <row r="274" spans="1:18" x14ac:dyDescent="0.25">
      <c r="A274" s="91">
        <v>2024</v>
      </c>
      <c r="B274" s="91" t="s">
        <v>506</v>
      </c>
      <c r="C274" s="91" t="s">
        <v>507</v>
      </c>
      <c r="D274" s="92" t="s">
        <v>924</v>
      </c>
      <c r="E274" s="92" t="s">
        <v>899</v>
      </c>
      <c r="F274" s="92" t="s">
        <v>40</v>
      </c>
      <c r="G274" s="92" t="s">
        <v>549</v>
      </c>
      <c r="H274" s="92">
        <v>30714</v>
      </c>
      <c r="I274" s="91"/>
      <c r="K274" s="88">
        <v>2023</v>
      </c>
      <c r="L274" s="88" t="s">
        <v>506</v>
      </c>
      <c r="M274" s="88" t="s">
        <v>507</v>
      </c>
      <c r="N274" s="88" t="s">
        <v>924</v>
      </c>
      <c r="O274" s="88" t="s">
        <v>899</v>
      </c>
      <c r="P274" s="88" t="s">
        <v>39</v>
      </c>
      <c r="Q274" s="88" t="s">
        <v>548</v>
      </c>
      <c r="R274" s="89">
        <v>48610</v>
      </c>
    </row>
    <row r="275" spans="1:18" x14ac:dyDescent="0.25">
      <c r="A275" s="91">
        <v>2024</v>
      </c>
      <c r="B275" s="91" t="s">
        <v>506</v>
      </c>
      <c r="C275" s="91" t="s">
        <v>507</v>
      </c>
      <c r="D275" s="92" t="s">
        <v>924</v>
      </c>
      <c r="E275" s="92" t="s">
        <v>899</v>
      </c>
      <c r="F275" s="92" t="s">
        <v>41</v>
      </c>
      <c r="G275" s="92" t="s">
        <v>550</v>
      </c>
      <c r="H275" s="92">
        <v>54212</v>
      </c>
      <c r="I275" s="91"/>
      <c r="K275" s="88">
        <v>2023</v>
      </c>
      <c r="L275" s="88" t="s">
        <v>506</v>
      </c>
      <c r="M275" s="88" t="s">
        <v>507</v>
      </c>
      <c r="N275" s="88" t="s">
        <v>924</v>
      </c>
      <c r="O275" s="88" t="s">
        <v>899</v>
      </c>
      <c r="P275" s="88" t="s">
        <v>40</v>
      </c>
      <c r="Q275" s="88" t="s">
        <v>549</v>
      </c>
      <c r="R275" s="89">
        <v>24487</v>
      </c>
    </row>
    <row r="276" spans="1:18" x14ac:dyDescent="0.25">
      <c r="A276" s="91">
        <v>2024</v>
      </c>
      <c r="B276" s="91" t="s">
        <v>506</v>
      </c>
      <c r="C276" s="91" t="s">
        <v>507</v>
      </c>
      <c r="D276" s="92" t="s">
        <v>924</v>
      </c>
      <c r="E276" s="92" t="s">
        <v>899</v>
      </c>
      <c r="F276" s="92" t="s">
        <v>42</v>
      </c>
      <c r="G276" s="92" t="s">
        <v>551</v>
      </c>
      <c r="H276" s="92">
        <v>20400</v>
      </c>
      <c r="I276" s="91"/>
      <c r="K276" s="88">
        <v>2023</v>
      </c>
      <c r="L276" s="88" t="s">
        <v>506</v>
      </c>
      <c r="M276" s="88" t="s">
        <v>507</v>
      </c>
      <c r="N276" s="88" t="s">
        <v>924</v>
      </c>
      <c r="O276" s="88" t="s">
        <v>899</v>
      </c>
      <c r="P276" s="88" t="s">
        <v>41</v>
      </c>
      <c r="Q276" s="88" t="s">
        <v>550</v>
      </c>
      <c r="R276" s="89">
        <v>48629</v>
      </c>
    </row>
    <row r="277" spans="1:18" x14ac:dyDescent="0.25">
      <c r="A277" s="91">
        <v>2024</v>
      </c>
      <c r="B277" s="91" t="s">
        <v>506</v>
      </c>
      <c r="C277" s="91" t="s">
        <v>507</v>
      </c>
      <c r="D277" s="92" t="s">
        <v>924</v>
      </c>
      <c r="E277" s="92" t="s">
        <v>899</v>
      </c>
      <c r="F277" s="92" t="s">
        <v>45</v>
      </c>
      <c r="G277" s="92" t="s">
        <v>555</v>
      </c>
      <c r="H277" s="92">
        <v>29441</v>
      </c>
      <c r="I277" s="91"/>
      <c r="K277" s="88">
        <v>2023</v>
      </c>
      <c r="L277" s="88" t="s">
        <v>506</v>
      </c>
      <c r="M277" s="88" t="s">
        <v>507</v>
      </c>
      <c r="N277" s="88" t="s">
        <v>924</v>
      </c>
      <c r="O277" s="88" t="s">
        <v>899</v>
      </c>
      <c r="P277" s="88" t="s">
        <v>42</v>
      </c>
      <c r="Q277" s="88" t="s">
        <v>551</v>
      </c>
      <c r="R277" s="89">
        <v>18135</v>
      </c>
    </row>
    <row r="278" spans="1:18" x14ac:dyDescent="0.25">
      <c r="A278" s="91">
        <v>2024</v>
      </c>
      <c r="B278" s="91" t="s">
        <v>506</v>
      </c>
      <c r="C278" s="91" t="s">
        <v>507</v>
      </c>
      <c r="D278" s="92" t="s">
        <v>924</v>
      </c>
      <c r="E278" s="92" t="s">
        <v>899</v>
      </c>
      <c r="F278" s="92" t="s">
        <v>385</v>
      </c>
      <c r="G278" s="92" t="s">
        <v>819</v>
      </c>
      <c r="H278" s="92">
        <v>57335</v>
      </c>
      <c r="I278" s="91"/>
      <c r="K278" s="88">
        <v>2023</v>
      </c>
      <c r="L278" s="88" t="s">
        <v>506</v>
      </c>
      <c r="M278" s="88" t="s">
        <v>507</v>
      </c>
      <c r="N278" s="88" t="s">
        <v>924</v>
      </c>
      <c r="O278" s="88" t="s">
        <v>899</v>
      </c>
      <c r="P278" s="88" t="s">
        <v>45</v>
      </c>
      <c r="Q278" s="88" t="s">
        <v>555</v>
      </c>
      <c r="R278" s="89">
        <v>29818</v>
      </c>
    </row>
    <row r="279" spans="1:18" x14ac:dyDescent="0.25">
      <c r="A279" s="91">
        <v>2024</v>
      </c>
      <c r="B279" s="91" t="s">
        <v>506</v>
      </c>
      <c r="C279" s="91" t="s">
        <v>507</v>
      </c>
      <c r="D279" s="92" t="s">
        <v>924</v>
      </c>
      <c r="E279" s="92" t="s">
        <v>899</v>
      </c>
      <c r="F279" s="92" t="s">
        <v>47</v>
      </c>
      <c r="G279" s="92" t="s">
        <v>557</v>
      </c>
      <c r="H279" s="92">
        <v>31708</v>
      </c>
      <c r="I279" s="91"/>
      <c r="K279" s="88">
        <v>2023</v>
      </c>
      <c r="L279" s="88" t="s">
        <v>506</v>
      </c>
      <c r="M279" s="88" t="s">
        <v>507</v>
      </c>
      <c r="N279" s="88" t="s">
        <v>924</v>
      </c>
      <c r="O279" s="88" t="s">
        <v>899</v>
      </c>
      <c r="P279" s="88" t="s">
        <v>385</v>
      </c>
      <c r="Q279" s="88" t="s">
        <v>819</v>
      </c>
      <c r="R279" s="89">
        <v>53162</v>
      </c>
    </row>
    <row r="280" spans="1:18" x14ac:dyDescent="0.25">
      <c r="A280" s="91">
        <v>2024</v>
      </c>
      <c r="B280" s="91" t="s">
        <v>506</v>
      </c>
      <c r="C280" s="91" t="s">
        <v>507</v>
      </c>
      <c r="D280" s="92" t="s">
        <v>924</v>
      </c>
      <c r="E280" s="92" t="s">
        <v>899</v>
      </c>
      <c r="F280" s="92" t="s">
        <v>46</v>
      </c>
      <c r="G280" s="92" t="s">
        <v>556</v>
      </c>
      <c r="H280" s="92">
        <v>49645</v>
      </c>
      <c r="I280" s="91"/>
      <c r="K280" s="88">
        <v>2023</v>
      </c>
      <c r="L280" s="88" t="s">
        <v>506</v>
      </c>
      <c r="M280" s="88" t="s">
        <v>507</v>
      </c>
      <c r="N280" s="88" t="s">
        <v>924</v>
      </c>
      <c r="O280" s="88" t="s">
        <v>899</v>
      </c>
      <c r="P280" s="88" t="s">
        <v>47</v>
      </c>
      <c r="Q280" s="88" t="s">
        <v>557</v>
      </c>
      <c r="R280" s="89">
        <v>30412</v>
      </c>
    </row>
    <row r="281" spans="1:18" x14ac:dyDescent="0.25">
      <c r="A281" s="91">
        <v>2024</v>
      </c>
      <c r="B281" s="91" t="s">
        <v>506</v>
      </c>
      <c r="C281" s="91" t="s">
        <v>507</v>
      </c>
      <c r="D281" s="92" t="s">
        <v>925</v>
      </c>
      <c r="E281" s="92" t="s">
        <v>900</v>
      </c>
      <c r="F281" s="92" t="s">
        <v>377</v>
      </c>
      <c r="G281" s="92" t="s">
        <v>812</v>
      </c>
      <c r="H281" s="92">
        <v>22546</v>
      </c>
      <c r="I281" s="91"/>
      <c r="K281" s="88">
        <v>2023</v>
      </c>
      <c r="L281" s="88" t="s">
        <v>506</v>
      </c>
      <c r="M281" s="88" t="s">
        <v>507</v>
      </c>
      <c r="N281" s="88" t="s">
        <v>924</v>
      </c>
      <c r="O281" s="88" t="s">
        <v>899</v>
      </c>
      <c r="P281" s="88" t="s">
        <v>46</v>
      </c>
      <c r="Q281" s="88" t="s">
        <v>556</v>
      </c>
      <c r="R281" s="89">
        <v>43939</v>
      </c>
    </row>
    <row r="282" spans="1:18" x14ac:dyDescent="0.25">
      <c r="A282" s="91">
        <v>2024</v>
      </c>
      <c r="B282" s="91" t="s">
        <v>506</v>
      </c>
      <c r="C282" s="91" t="s">
        <v>507</v>
      </c>
      <c r="D282" s="92" t="s">
        <v>925</v>
      </c>
      <c r="E282" s="92" t="s">
        <v>900</v>
      </c>
      <c r="F282" s="92" t="s">
        <v>220</v>
      </c>
      <c r="G282" s="92" t="s">
        <v>684</v>
      </c>
      <c r="H282" s="92">
        <v>1313</v>
      </c>
      <c r="I282" s="91"/>
      <c r="K282" s="88">
        <v>2023</v>
      </c>
      <c r="L282" s="88" t="s">
        <v>506</v>
      </c>
      <c r="M282" s="88" t="s">
        <v>507</v>
      </c>
      <c r="N282" s="88" t="s">
        <v>925</v>
      </c>
      <c r="O282" s="88" t="s">
        <v>900</v>
      </c>
      <c r="P282" s="88" t="s">
        <v>377</v>
      </c>
      <c r="Q282" s="88" t="s">
        <v>812</v>
      </c>
      <c r="R282" s="89">
        <v>18951</v>
      </c>
    </row>
    <row r="283" spans="1:18" x14ac:dyDescent="0.25">
      <c r="A283" s="91">
        <v>2024</v>
      </c>
      <c r="B283" s="91" t="s">
        <v>506</v>
      </c>
      <c r="C283" s="91" t="s">
        <v>507</v>
      </c>
      <c r="D283" s="92" t="s">
        <v>925</v>
      </c>
      <c r="E283" s="92" t="s">
        <v>900</v>
      </c>
      <c r="F283" s="92" t="s">
        <v>219</v>
      </c>
      <c r="G283" s="92" t="s">
        <v>683</v>
      </c>
      <c r="H283" s="92">
        <v>25296</v>
      </c>
      <c r="I283" s="91"/>
      <c r="K283" s="88">
        <v>2023</v>
      </c>
      <c r="L283" s="88" t="s">
        <v>506</v>
      </c>
      <c r="M283" s="88" t="s">
        <v>507</v>
      </c>
      <c r="N283" s="88" t="s">
        <v>925</v>
      </c>
      <c r="O283" s="88" t="s">
        <v>900</v>
      </c>
      <c r="P283" s="88" t="s">
        <v>220</v>
      </c>
      <c r="Q283" s="88" t="s">
        <v>684</v>
      </c>
      <c r="R283" s="89">
        <v>1249</v>
      </c>
    </row>
    <row r="284" spans="1:18" x14ac:dyDescent="0.25">
      <c r="A284" s="91">
        <v>2024</v>
      </c>
      <c r="B284" s="91" t="s">
        <v>506</v>
      </c>
      <c r="C284" s="91" t="s">
        <v>507</v>
      </c>
      <c r="D284" s="92" t="s">
        <v>925</v>
      </c>
      <c r="E284" s="92" t="s">
        <v>900</v>
      </c>
      <c r="F284" s="92" t="s">
        <v>364</v>
      </c>
      <c r="G284" s="92" t="s">
        <v>804</v>
      </c>
      <c r="H284" s="92">
        <v>17014</v>
      </c>
      <c r="I284" s="91"/>
      <c r="K284" s="88">
        <v>2023</v>
      </c>
      <c r="L284" s="88" t="s">
        <v>506</v>
      </c>
      <c r="M284" s="88" t="s">
        <v>507</v>
      </c>
      <c r="N284" s="88" t="s">
        <v>925</v>
      </c>
      <c r="O284" s="88" t="s">
        <v>900</v>
      </c>
      <c r="P284" s="88" t="s">
        <v>219</v>
      </c>
      <c r="Q284" s="88" t="s">
        <v>683</v>
      </c>
      <c r="R284" s="89">
        <v>21884</v>
      </c>
    </row>
    <row r="285" spans="1:18" x14ac:dyDescent="0.25">
      <c r="A285" s="91">
        <v>2024</v>
      </c>
      <c r="B285" s="91" t="s">
        <v>506</v>
      </c>
      <c r="C285" s="91" t="s">
        <v>507</v>
      </c>
      <c r="D285" s="92" t="s">
        <v>925</v>
      </c>
      <c r="E285" s="92" t="s">
        <v>900</v>
      </c>
      <c r="F285" s="92" t="s">
        <v>221</v>
      </c>
      <c r="G285" s="92" t="s">
        <v>685</v>
      </c>
      <c r="H285" s="92">
        <v>7328</v>
      </c>
      <c r="I285" s="91"/>
      <c r="K285" s="88">
        <v>2023</v>
      </c>
      <c r="L285" s="88" t="s">
        <v>506</v>
      </c>
      <c r="M285" s="88" t="s">
        <v>507</v>
      </c>
      <c r="N285" s="88" t="s">
        <v>925</v>
      </c>
      <c r="O285" s="88" t="s">
        <v>900</v>
      </c>
      <c r="P285" s="88" t="s">
        <v>364</v>
      </c>
      <c r="Q285" s="88" t="s">
        <v>804</v>
      </c>
      <c r="R285" s="89">
        <v>15152</v>
      </c>
    </row>
    <row r="286" spans="1:18" x14ac:dyDescent="0.25">
      <c r="A286" s="91">
        <v>2024</v>
      </c>
      <c r="B286" s="91" t="s">
        <v>506</v>
      </c>
      <c r="C286" s="91" t="s">
        <v>507</v>
      </c>
      <c r="D286" s="92" t="s">
        <v>925</v>
      </c>
      <c r="E286" s="92" t="s">
        <v>900</v>
      </c>
      <c r="F286" s="92" t="s">
        <v>387</v>
      </c>
      <c r="G286" s="92" t="s">
        <v>821</v>
      </c>
      <c r="H286" s="92">
        <v>39516</v>
      </c>
      <c r="I286" s="91"/>
      <c r="K286" s="88">
        <v>2023</v>
      </c>
      <c r="L286" s="88" t="s">
        <v>506</v>
      </c>
      <c r="M286" s="88" t="s">
        <v>507</v>
      </c>
      <c r="N286" s="88" t="s">
        <v>925</v>
      </c>
      <c r="O286" s="88" t="s">
        <v>900</v>
      </c>
      <c r="P286" s="88" t="s">
        <v>221</v>
      </c>
      <c r="Q286" s="88" t="s">
        <v>685</v>
      </c>
      <c r="R286" s="89">
        <v>8413</v>
      </c>
    </row>
    <row r="287" spans="1:18" x14ac:dyDescent="0.25">
      <c r="A287" s="91">
        <v>2024</v>
      </c>
      <c r="B287" s="91" t="s">
        <v>506</v>
      </c>
      <c r="C287" s="91" t="s">
        <v>507</v>
      </c>
      <c r="D287" s="92" t="s">
        <v>925</v>
      </c>
      <c r="E287" s="92" t="s">
        <v>900</v>
      </c>
      <c r="F287" s="92" t="s">
        <v>388</v>
      </c>
      <c r="G287" s="92" t="s">
        <v>822</v>
      </c>
      <c r="H287" s="92">
        <v>16094</v>
      </c>
      <c r="I287" s="91"/>
      <c r="K287" s="88">
        <v>2023</v>
      </c>
      <c r="L287" s="88" t="s">
        <v>506</v>
      </c>
      <c r="M287" s="88" t="s">
        <v>507</v>
      </c>
      <c r="N287" s="88" t="s">
        <v>925</v>
      </c>
      <c r="O287" s="88" t="s">
        <v>900</v>
      </c>
      <c r="P287" s="88" t="s">
        <v>387</v>
      </c>
      <c r="Q287" s="88" t="s">
        <v>821</v>
      </c>
      <c r="R287" s="89">
        <v>34611</v>
      </c>
    </row>
    <row r="288" spans="1:18" x14ac:dyDescent="0.25">
      <c r="A288" s="91">
        <v>2024</v>
      </c>
      <c r="B288" s="91" t="s">
        <v>506</v>
      </c>
      <c r="C288" s="91" t="s">
        <v>507</v>
      </c>
      <c r="D288" s="92" t="s">
        <v>284</v>
      </c>
      <c r="E288" s="92" t="s">
        <v>946</v>
      </c>
      <c r="F288" s="92" t="s">
        <v>284</v>
      </c>
      <c r="G288" s="92" t="s">
        <v>946</v>
      </c>
      <c r="H288" s="92">
        <v>129346</v>
      </c>
      <c r="I288" s="91"/>
      <c r="K288" s="88">
        <v>2023</v>
      </c>
      <c r="L288" s="88" t="s">
        <v>506</v>
      </c>
      <c r="M288" s="88" t="s">
        <v>507</v>
      </c>
      <c r="N288" s="88" t="s">
        <v>925</v>
      </c>
      <c r="O288" s="88" t="s">
        <v>900</v>
      </c>
      <c r="P288" s="88" t="s">
        <v>388</v>
      </c>
      <c r="Q288" s="88" t="s">
        <v>822</v>
      </c>
      <c r="R288" s="89">
        <v>15868</v>
      </c>
    </row>
    <row r="289" spans="1:18" x14ac:dyDescent="0.25">
      <c r="A289" s="91">
        <v>2024</v>
      </c>
      <c r="B289" s="91" t="s">
        <v>506</v>
      </c>
      <c r="C289" s="91" t="s">
        <v>507</v>
      </c>
      <c r="D289" s="92" t="s">
        <v>165</v>
      </c>
      <c r="E289" s="92" t="s">
        <v>462</v>
      </c>
      <c r="F289" s="92" t="s">
        <v>165</v>
      </c>
      <c r="G289" s="92" t="s">
        <v>462</v>
      </c>
      <c r="H289" s="92">
        <v>326625</v>
      </c>
      <c r="I289" s="91"/>
      <c r="K289" s="88">
        <v>2023</v>
      </c>
      <c r="L289" s="88" t="s">
        <v>506</v>
      </c>
      <c r="M289" s="88" t="s">
        <v>507</v>
      </c>
      <c r="N289" s="88" t="s">
        <v>284</v>
      </c>
      <c r="O289" s="88" t="s">
        <v>946</v>
      </c>
      <c r="P289" s="88" t="s">
        <v>284</v>
      </c>
      <c r="Q289" s="88" t="s">
        <v>946</v>
      </c>
      <c r="R289" s="89">
        <v>118309</v>
      </c>
    </row>
    <row r="290" spans="1:18" x14ac:dyDescent="0.25">
      <c r="A290" s="91">
        <v>2024</v>
      </c>
      <c r="B290" s="91" t="s">
        <v>506</v>
      </c>
      <c r="C290" s="91" t="s">
        <v>507</v>
      </c>
      <c r="D290" s="92" t="s">
        <v>165</v>
      </c>
      <c r="E290" s="92" t="s">
        <v>462</v>
      </c>
      <c r="F290" s="92" t="s">
        <v>166</v>
      </c>
      <c r="G290" s="92" t="s">
        <v>463</v>
      </c>
      <c r="H290" s="92">
        <v>130593</v>
      </c>
      <c r="I290" s="91"/>
      <c r="K290" s="88">
        <v>2023</v>
      </c>
      <c r="L290" s="88" t="s">
        <v>506</v>
      </c>
      <c r="M290" s="88" t="s">
        <v>507</v>
      </c>
      <c r="N290" s="88" t="s">
        <v>165</v>
      </c>
      <c r="O290" s="88" t="s">
        <v>462</v>
      </c>
      <c r="P290" s="88" t="s">
        <v>165</v>
      </c>
      <c r="Q290" s="88" t="s">
        <v>462</v>
      </c>
      <c r="R290" s="89">
        <v>300512</v>
      </c>
    </row>
    <row r="291" spans="1:18" x14ac:dyDescent="0.25">
      <c r="A291" s="91">
        <v>2024</v>
      </c>
      <c r="B291" s="91" t="s">
        <v>506</v>
      </c>
      <c r="C291" s="91" t="s">
        <v>507</v>
      </c>
      <c r="D291" s="92" t="s">
        <v>265</v>
      </c>
      <c r="E291" s="92" t="s">
        <v>483</v>
      </c>
      <c r="F291" s="92" t="s">
        <v>265</v>
      </c>
      <c r="G291" s="92" t="s">
        <v>483</v>
      </c>
      <c r="H291" s="92">
        <v>219854</v>
      </c>
      <c r="I291" s="91"/>
      <c r="K291" s="88">
        <v>2023</v>
      </c>
      <c r="L291" s="88" t="s">
        <v>506</v>
      </c>
      <c r="M291" s="88" t="s">
        <v>507</v>
      </c>
      <c r="N291" s="88" t="s">
        <v>165</v>
      </c>
      <c r="O291" s="88" t="s">
        <v>462</v>
      </c>
      <c r="P291" s="88" t="s">
        <v>166</v>
      </c>
      <c r="Q291" s="88" t="s">
        <v>463</v>
      </c>
      <c r="R291" s="89">
        <v>114423</v>
      </c>
    </row>
    <row r="292" spans="1:18" x14ac:dyDescent="0.25">
      <c r="A292" s="91">
        <v>2024</v>
      </c>
      <c r="B292" s="91" t="s">
        <v>506</v>
      </c>
      <c r="C292" s="91" t="s">
        <v>507</v>
      </c>
      <c r="D292" s="92" t="s">
        <v>265</v>
      </c>
      <c r="E292" s="92" t="s">
        <v>483</v>
      </c>
      <c r="F292" s="92" t="s">
        <v>266</v>
      </c>
      <c r="G292" s="92" t="s">
        <v>484</v>
      </c>
      <c r="H292" s="92">
        <v>83845</v>
      </c>
      <c r="I292" s="91"/>
      <c r="K292" s="88">
        <v>2023</v>
      </c>
      <c r="L292" s="88" t="s">
        <v>506</v>
      </c>
      <c r="M292" s="88" t="s">
        <v>507</v>
      </c>
      <c r="N292" s="88" t="s">
        <v>265</v>
      </c>
      <c r="O292" s="88" t="s">
        <v>483</v>
      </c>
      <c r="P292" s="88" t="s">
        <v>265</v>
      </c>
      <c r="Q292" s="88" t="s">
        <v>483</v>
      </c>
      <c r="R292" s="89">
        <v>212067</v>
      </c>
    </row>
    <row r="293" spans="1:18" x14ac:dyDescent="0.25">
      <c r="A293" s="91">
        <v>2024</v>
      </c>
      <c r="B293" s="91" t="s">
        <v>506</v>
      </c>
      <c r="C293" s="91" t="s">
        <v>507</v>
      </c>
      <c r="D293" s="92" t="s">
        <v>926</v>
      </c>
      <c r="E293" s="92" t="s">
        <v>901</v>
      </c>
      <c r="F293" s="92" t="s">
        <v>66</v>
      </c>
      <c r="G293" s="92" t="s">
        <v>575</v>
      </c>
      <c r="H293" s="92">
        <v>2033</v>
      </c>
      <c r="I293" s="91"/>
      <c r="K293" s="88">
        <v>2023</v>
      </c>
      <c r="L293" s="88" t="s">
        <v>506</v>
      </c>
      <c r="M293" s="88" t="s">
        <v>507</v>
      </c>
      <c r="N293" s="88" t="s">
        <v>265</v>
      </c>
      <c r="O293" s="88" t="s">
        <v>483</v>
      </c>
      <c r="P293" s="88" t="s">
        <v>266</v>
      </c>
      <c r="Q293" s="88" t="s">
        <v>484</v>
      </c>
      <c r="R293" s="89">
        <v>66808</v>
      </c>
    </row>
    <row r="294" spans="1:18" x14ac:dyDescent="0.25">
      <c r="A294" s="91">
        <v>2024</v>
      </c>
      <c r="B294" s="91" t="s">
        <v>506</v>
      </c>
      <c r="C294" s="91" t="s">
        <v>507</v>
      </c>
      <c r="D294" s="92" t="s">
        <v>926</v>
      </c>
      <c r="E294" s="92" t="s">
        <v>901</v>
      </c>
      <c r="F294" s="92" t="s">
        <v>258</v>
      </c>
      <c r="G294" s="92" t="s">
        <v>718</v>
      </c>
      <c r="H294" s="92">
        <v>2590</v>
      </c>
      <c r="I294" s="91"/>
      <c r="K294" s="88">
        <v>2023</v>
      </c>
      <c r="L294" s="88" t="s">
        <v>506</v>
      </c>
      <c r="M294" s="88" t="s">
        <v>507</v>
      </c>
      <c r="N294" s="88" t="s">
        <v>926</v>
      </c>
      <c r="O294" s="88" t="s">
        <v>901</v>
      </c>
      <c r="P294" s="88" t="s">
        <v>66</v>
      </c>
      <c r="Q294" s="88" t="s">
        <v>575</v>
      </c>
      <c r="R294" s="89">
        <v>3058</v>
      </c>
    </row>
    <row r="295" spans="1:18" x14ac:dyDescent="0.25">
      <c r="A295" s="91">
        <v>2024</v>
      </c>
      <c r="B295" s="91" t="s">
        <v>506</v>
      </c>
      <c r="C295" s="91" t="s">
        <v>507</v>
      </c>
      <c r="D295" s="92" t="s">
        <v>926</v>
      </c>
      <c r="E295" s="92" t="s">
        <v>901</v>
      </c>
      <c r="F295" s="92" t="s">
        <v>192</v>
      </c>
      <c r="G295" s="92" t="s">
        <v>662</v>
      </c>
      <c r="H295" s="92">
        <v>35773</v>
      </c>
      <c r="I295" s="91"/>
      <c r="K295" s="88">
        <v>2023</v>
      </c>
      <c r="L295" s="88" t="s">
        <v>506</v>
      </c>
      <c r="M295" s="88" t="s">
        <v>507</v>
      </c>
      <c r="N295" s="88" t="s">
        <v>926</v>
      </c>
      <c r="O295" s="88" t="s">
        <v>901</v>
      </c>
      <c r="P295" s="88" t="s">
        <v>258</v>
      </c>
      <c r="Q295" s="88" t="s">
        <v>718</v>
      </c>
      <c r="R295" s="89">
        <v>3033</v>
      </c>
    </row>
    <row r="296" spans="1:18" x14ac:dyDescent="0.25">
      <c r="A296" s="91">
        <v>2024</v>
      </c>
      <c r="B296" s="91" t="s">
        <v>506</v>
      </c>
      <c r="C296" s="91" t="s">
        <v>507</v>
      </c>
      <c r="D296" s="92" t="s">
        <v>926</v>
      </c>
      <c r="E296" s="92" t="s">
        <v>901</v>
      </c>
      <c r="F296" s="92" t="s">
        <v>193</v>
      </c>
      <c r="G296" s="92" t="s">
        <v>663</v>
      </c>
      <c r="H296" s="92">
        <v>21273</v>
      </c>
      <c r="I296" s="91"/>
      <c r="K296" s="88">
        <v>2023</v>
      </c>
      <c r="L296" s="88" t="s">
        <v>506</v>
      </c>
      <c r="M296" s="88" t="s">
        <v>507</v>
      </c>
      <c r="N296" s="88" t="s">
        <v>926</v>
      </c>
      <c r="O296" s="88" t="s">
        <v>901</v>
      </c>
      <c r="P296" s="88" t="s">
        <v>192</v>
      </c>
      <c r="Q296" s="88" t="s">
        <v>662</v>
      </c>
      <c r="R296" s="89">
        <v>33785</v>
      </c>
    </row>
    <row r="297" spans="1:18" x14ac:dyDescent="0.25">
      <c r="A297" s="91">
        <v>2024</v>
      </c>
      <c r="B297" s="91" t="s">
        <v>506</v>
      </c>
      <c r="C297" s="91" t="s">
        <v>507</v>
      </c>
      <c r="D297" s="92" t="s">
        <v>926</v>
      </c>
      <c r="E297" s="92" t="s">
        <v>901</v>
      </c>
      <c r="F297" s="92" t="s">
        <v>365</v>
      </c>
      <c r="G297" s="92" t="s">
        <v>574</v>
      </c>
      <c r="H297" s="92">
        <v>7008</v>
      </c>
      <c r="I297" s="91"/>
      <c r="K297" s="88">
        <v>2023</v>
      </c>
      <c r="L297" s="88" t="s">
        <v>506</v>
      </c>
      <c r="M297" s="88" t="s">
        <v>507</v>
      </c>
      <c r="N297" s="88" t="s">
        <v>926</v>
      </c>
      <c r="O297" s="88" t="s">
        <v>901</v>
      </c>
      <c r="P297" s="88" t="s">
        <v>193</v>
      </c>
      <c r="Q297" s="88" t="s">
        <v>663</v>
      </c>
      <c r="R297" s="89">
        <v>18386</v>
      </c>
    </row>
    <row r="298" spans="1:18" x14ac:dyDescent="0.25">
      <c r="A298" s="91">
        <v>2024</v>
      </c>
      <c r="B298" s="91" t="s">
        <v>506</v>
      </c>
      <c r="C298" s="91" t="s">
        <v>507</v>
      </c>
      <c r="D298" s="92" t="s">
        <v>926</v>
      </c>
      <c r="E298" s="92" t="s">
        <v>901</v>
      </c>
      <c r="F298" s="92" t="s">
        <v>259</v>
      </c>
      <c r="G298" s="92" t="s">
        <v>564</v>
      </c>
      <c r="H298" s="92">
        <v>46881</v>
      </c>
      <c r="I298" s="91"/>
      <c r="K298" s="88">
        <v>2023</v>
      </c>
      <c r="L298" s="88" t="s">
        <v>506</v>
      </c>
      <c r="M298" s="88" t="s">
        <v>507</v>
      </c>
      <c r="N298" s="88" t="s">
        <v>926</v>
      </c>
      <c r="O298" s="88" t="s">
        <v>901</v>
      </c>
      <c r="P298" s="88" t="s">
        <v>365</v>
      </c>
      <c r="Q298" s="88" t="s">
        <v>574</v>
      </c>
      <c r="R298" s="89">
        <v>4711</v>
      </c>
    </row>
    <row r="299" spans="1:18" x14ac:dyDescent="0.25">
      <c r="A299" s="91">
        <v>2024</v>
      </c>
      <c r="B299" s="91" t="s">
        <v>506</v>
      </c>
      <c r="C299" s="91" t="s">
        <v>507</v>
      </c>
      <c r="D299" s="92" t="s">
        <v>926</v>
      </c>
      <c r="E299" s="92" t="s">
        <v>901</v>
      </c>
      <c r="F299" s="92" t="s">
        <v>260</v>
      </c>
      <c r="G299" s="92" t="s">
        <v>719</v>
      </c>
      <c r="H299" s="92">
        <v>31870</v>
      </c>
      <c r="I299" s="91"/>
      <c r="K299" s="88">
        <v>2023</v>
      </c>
      <c r="L299" s="88" t="s">
        <v>506</v>
      </c>
      <c r="M299" s="88" t="s">
        <v>507</v>
      </c>
      <c r="N299" s="88" t="s">
        <v>926</v>
      </c>
      <c r="O299" s="88" t="s">
        <v>901</v>
      </c>
      <c r="P299" s="88" t="s">
        <v>259</v>
      </c>
      <c r="Q299" s="88" t="s">
        <v>564</v>
      </c>
      <c r="R299" s="89">
        <v>44252</v>
      </c>
    </row>
    <row r="300" spans="1:18" x14ac:dyDescent="0.25">
      <c r="A300" s="91">
        <v>2024</v>
      </c>
      <c r="B300" s="91" t="s">
        <v>506</v>
      </c>
      <c r="C300" s="91" t="s">
        <v>507</v>
      </c>
      <c r="D300" s="92" t="s">
        <v>926</v>
      </c>
      <c r="E300" s="92" t="s">
        <v>901</v>
      </c>
      <c r="F300" s="92" t="s">
        <v>262</v>
      </c>
      <c r="G300" s="92" t="s">
        <v>721</v>
      </c>
      <c r="H300" s="92">
        <v>20118</v>
      </c>
      <c r="I300" s="91"/>
      <c r="K300" s="88">
        <v>2023</v>
      </c>
      <c r="L300" s="88" t="s">
        <v>506</v>
      </c>
      <c r="M300" s="88" t="s">
        <v>507</v>
      </c>
      <c r="N300" s="88" t="s">
        <v>926</v>
      </c>
      <c r="O300" s="88" t="s">
        <v>901</v>
      </c>
      <c r="P300" s="88" t="s">
        <v>260</v>
      </c>
      <c r="Q300" s="88" t="s">
        <v>719</v>
      </c>
      <c r="R300" s="89">
        <v>29555</v>
      </c>
    </row>
    <row r="301" spans="1:18" x14ac:dyDescent="0.25">
      <c r="A301" s="91">
        <v>2024</v>
      </c>
      <c r="B301" s="91" t="s">
        <v>506</v>
      </c>
      <c r="C301" s="91" t="s">
        <v>507</v>
      </c>
      <c r="D301" s="92" t="s">
        <v>926</v>
      </c>
      <c r="E301" s="92" t="s">
        <v>901</v>
      </c>
      <c r="F301" s="92" t="s">
        <v>263</v>
      </c>
      <c r="G301" s="92" t="s">
        <v>722</v>
      </c>
      <c r="H301" s="92">
        <v>9319</v>
      </c>
      <c r="I301" s="91"/>
      <c r="K301" s="88">
        <v>2023</v>
      </c>
      <c r="L301" s="88" t="s">
        <v>506</v>
      </c>
      <c r="M301" s="88" t="s">
        <v>507</v>
      </c>
      <c r="N301" s="88" t="s">
        <v>926</v>
      </c>
      <c r="O301" s="88" t="s">
        <v>901</v>
      </c>
      <c r="P301" s="88" t="s">
        <v>262</v>
      </c>
      <c r="Q301" s="88" t="s">
        <v>721</v>
      </c>
      <c r="R301" s="89">
        <v>20316</v>
      </c>
    </row>
    <row r="302" spans="1:18" x14ac:dyDescent="0.25">
      <c r="A302" s="91">
        <v>2024</v>
      </c>
      <c r="B302" s="91" t="s">
        <v>506</v>
      </c>
      <c r="C302" s="91" t="s">
        <v>507</v>
      </c>
      <c r="D302" s="92" t="s">
        <v>926</v>
      </c>
      <c r="E302" s="92" t="s">
        <v>901</v>
      </c>
      <c r="F302" s="92" t="s">
        <v>67</v>
      </c>
      <c r="G302" s="92" t="s">
        <v>576</v>
      </c>
      <c r="H302" s="92">
        <v>2630</v>
      </c>
      <c r="I302" s="91"/>
      <c r="K302" s="88">
        <v>2023</v>
      </c>
      <c r="L302" s="88" t="s">
        <v>506</v>
      </c>
      <c r="M302" s="88" t="s">
        <v>507</v>
      </c>
      <c r="N302" s="88" t="s">
        <v>926</v>
      </c>
      <c r="O302" s="88" t="s">
        <v>901</v>
      </c>
      <c r="P302" s="88" t="s">
        <v>263</v>
      </c>
      <c r="Q302" s="88" t="s">
        <v>722</v>
      </c>
      <c r="R302" s="89">
        <v>7693</v>
      </c>
    </row>
    <row r="303" spans="1:18" x14ac:dyDescent="0.25">
      <c r="A303" s="91">
        <v>2024</v>
      </c>
      <c r="B303" s="91" t="s">
        <v>506</v>
      </c>
      <c r="C303" s="91" t="s">
        <v>507</v>
      </c>
      <c r="D303" s="92" t="s">
        <v>926</v>
      </c>
      <c r="E303" s="92" t="s">
        <v>901</v>
      </c>
      <c r="F303" s="92" t="s">
        <v>261</v>
      </c>
      <c r="G303" s="92" t="s">
        <v>720</v>
      </c>
      <c r="H303" s="92">
        <v>17847</v>
      </c>
      <c r="I303" s="91"/>
      <c r="K303" s="88">
        <v>2023</v>
      </c>
      <c r="L303" s="88" t="s">
        <v>506</v>
      </c>
      <c r="M303" s="88" t="s">
        <v>507</v>
      </c>
      <c r="N303" s="88" t="s">
        <v>926</v>
      </c>
      <c r="O303" s="88" t="s">
        <v>901</v>
      </c>
      <c r="P303" s="88" t="s">
        <v>67</v>
      </c>
      <c r="Q303" s="88" t="s">
        <v>576</v>
      </c>
      <c r="R303" s="89">
        <v>2376</v>
      </c>
    </row>
    <row r="304" spans="1:18" x14ac:dyDescent="0.25">
      <c r="A304" s="91">
        <v>2024</v>
      </c>
      <c r="B304" s="91" t="s">
        <v>506</v>
      </c>
      <c r="C304" s="91" t="s">
        <v>507</v>
      </c>
      <c r="D304" s="92" t="s">
        <v>926</v>
      </c>
      <c r="E304" s="92" t="s">
        <v>901</v>
      </c>
      <c r="F304" s="92" t="s">
        <v>68</v>
      </c>
      <c r="G304" s="92" t="s">
        <v>577</v>
      </c>
      <c r="H304" s="92">
        <v>11591</v>
      </c>
      <c r="I304" s="91"/>
      <c r="K304" s="88">
        <v>2023</v>
      </c>
      <c r="L304" s="88" t="s">
        <v>506</v>
      </c>
      <c r="M304" s="88" t="s">
        <v>507</v>
      </c>
      <c r="N304" s="88" t="s">
        <v>926</v>
      </c>
      <c r="O304" s="88" t="s">
        <v>901</v>
      </c>
      <c r="P304" s="88" t="s">
        <v>261</v>
      </c>
      <c r="Q304" s="88" t="s">
        <v>720</v>
      </c>
      <c r="R304" s="89">
        <v>15377</v>
      </c>
    </row>
    <row r="305" spans="1:18" x14ac:dyDescent="0.25">
      <c r="A305" s="91">
        <v>2024</v>
      </c>
      <c r="B305" s="91" t="s">
        <v>506</v>
      </c>
      <c r="C305" s="91" t="s">
        <v>507</v>
      </c>
      <c r="D305" s="92" t="s">
        <v>926</v>
      </c>
      <c r="E305" s="92" t="s">
        <v>901</v>
      </c>
      <c r="F305" s="92" t="s">
        <v>69</v>
      </c>
      <c r="G305" s="92" t="s">
        <v>578</v>
      </c>
      <c r="H305" s="92">
        <v>6733</v>
      </c>
      <c r="I305" s="91"/>
      <c r="K305" s="88">
        <v>2023</v>
      </c>
      <c r="L305" s="88" t="s">
        <v>506</v>
      </c>
      <c r="M305" s="88" t="s">
        <v>507</v>
      </c>
      <c r="N305" s="88" t="s">
        <v>926</v>
      </c>
      <c r="O305" s="88" t="s">
        <v>901</v>
      </c>
      <c r="P305" s="88" t="s">
        <v>68</v>
      </c>
      <c r="Q305" s="88" t="s">
        <v>577</v>
      </c>
      <c r="R305" s="89">
        <v>11471</v>
      </c>
    </row>
    <row r="306" spans="1:18" x14ac:dyDescent="0.25">
      <c r="A306" s="91">
        <v>2024</v>
      </c>
      <c r="B306" s="91" t="s">
        <v>506</v>
      </c>
      <c r="C306" s="91" t="s">
        <v>507</v>
      </c>
      <c r="D306" s="92" t="s">
        <v>926</v>
      </c>
      <c r="E306" s="92" t="s">
        <v>901</v>
      </c>
      <c r="F306" s="92" t="s">
        <v>256</v>
      </c>
      <c r="G306" s="92" t="s">
        <v>716</v>
      </c>
      <c r="H306" s="92">
        <v>20909</v>
      </c>
      <c r="I306" s="91"/>
      <c r="K306" s="88">
        <v>2023</v>
      </c>
      <c r="L306" s="88" t="s">
        <v>506</v>
      </c>
      <c r="M306" s="88" t="s">
        <v>507</v>
      </c>
      <c r="N306" s="88" t="s">
        <v>926</v>
      </c>
      <c r="O306" s="88" t="s">
        <v>901</v>
      </c>
      <c r="P306" s="88" t="s">
        <v>69</v>
      </c>
      <c r="Q306" s="88" t="s">
        <v>578</v>
      </c>
      <c r="R306" s="89">
        <v>6065</v>
      </c>
    </row>
    <row r="307" spans="1:18" x14ac:dyDescent="0.25">
      <c r="A307" s="91">
        <v>2024</v>
      </c>
      <c r="B307" s="91" t="s">
        <v>506</v>
      </c>
      <c r="C307" s="91" t="s">
        <v>507</v>
      </c>
      <c r="D307" s="92" t="s">
        <v>926</v>
      </c>
      <c r="E307" s="92" t="s">
        <v>901</v>
      </c>
      <c r="F307" s="92" t="s">
        <v>257</v>
      </c>
      <c r="G307" s="92" t="s">
        <v>717</v>
      </c>
      <c r="H307" s="92">
        <v>6132</v>
      </c>
      <c r="I307" s="91"/>
      <c r="K307" s="88">
        <v>2023</v>
      </c>
      <c r="L307" s="88" t="s">
        <v>506</v>
      </c>
      <c r="M307" s="88" t="s">
        <v>507</v>
      </c>
      <c r="N307" s="88" t="s">
        <v>926</v>
      </c>
      <c r="O307" s="88" t="s">
        <v>901</v>
      </c>
      <c r="P307" s="88" t="s">
        <v>256</v>
      </c>
      <c r="Q307" s="88" t="s">
        <v>716</v>
      </c>
      <c r="R307" s="89">
        <v>17016</v>
      </c>
    </row>
    <row r="308" spans="1:18" x14ac:dyDescent="0.25">
      <c r="A308" s="91">
        <v>2024</v>
      </c>
      <c r="B308" s="91" t="s">
        <v>506</v>
      </c>
      <c r="C308" s="91" t="s">
        <v>507</v>
      </c>
      <c r="D308" s="92" t="s">
        <v>926</v>
      </c>
      <c r="E308" s="92" t="s">
        <v>901</v>
      </c>
      <c r="F308" s="92" t="s">
        <v>245</v>
      </c>
      <c r="G308" s="92" t="s">
        <v>708</v>
      </c>
      <c r="H308" s="92">
        <v>44818</v>
      </c>
      <c r="I308" s="91"/>
      <c r="K308" s="88">
        <v>2023</v>
      </c>
      <c r="L308" s="88" t="s">
        <v>506</v>
      </c>
      <c r="M308" s="88" t="s">
        <v>507</v>
      </c>
      <c r="N308" s="88" t="s">
        <v>926</v>
      </c>
      <c r="O308" s="88" t="s">
        <v>901</v>
      </c>
      <c r="P308" s="88" t="s">
        <v>257</v>
      </c>
      <c r="Q308" s="88" t="s">
        <v>717</v>
      </c>
      <c r="R308" s="89">
        <v>4799</v>
      </c>
    </row>
    <row r="309" spans="1:18" x14ac:dyDescent="0.25">
      <c r="A309" s="91">
        <v>2024</v>
      </c>
      <c r="B309" s="91" t="s">
        <v>506</v>
      </c>
      <c r="C309" s="91" t="s">
        <v>507</v>
      </c>
      <c r="D309" s="92" t="s">
        <v>926</v>
      </c>
      <c r="E309" s="92" t="s">
        <v>901</v>
      </c>
      <c r="F309" s="92" t="s">
        <v>194</v>
      </c>
      <c r="G309" s="92" t="s">
        <v>664</v>
      </c>
      <c r="H309" s="92">
        <v>18369</v>
      </c>
      <c r="I309" s="91"/>
      <c r="K309" s="88">
        <v>2023</v>
      </c>
      <c r="L309" s="88" t="s">
        <v>506</v>
      </c>
      <c r="M309" s="88" t="s">
        <v>507</v>
      </c>
      <c r="N309" s="88" t="s">
        <v>926</v>
      </c>
      <c r="O309" s="88" t="s">
        <v>901</v>
      </c>
      <c r="P309" s="88" t="s">
        <v>245</v>
      </c>
      <c r="Q309" s="88" t="s">
        <v>708</v>
      </c>
      <c r="R309" s="89">
        <v>40041</v>
      </c>
    </row>
    <row r="310" spans="1:18" x14ac:dyDescent="0.25">
      <c r="A310" s="91">
        <v>2024</v>
      </c>
      <c r="B310" s="91" t="s">
        <v>506</v>
      </c>
      <c r="C310" s="91" t="s">
        <v>507</v>
      </c>
      <c r="D310" s="92" t="s">
        <v>926</v>
      </c>
      <c r="E310" s="92" t="s">
        <v>901</v>
      </c>
      <c r="F310" s="92" t="s">
        <v>343</v>
      </c>
      <c r="G310" s="92" t="s">
        <v>787</v>
      </c>
      <c r="H310" s="92">
        <v>46257</v>
      </c>
      <c r="I310" s="91"/>
      <c r="K310" s="88">
        <v>2023</v>
      </c>
      <c r="L310" s="88" t="s">
        <v>506</v>
      </c>
      <c r="M310" s="88" t="s">
        <v>507</v>
      </c>
      <c r="N310" s="88" t="s">
        <v>926</v>
      </c>
      <c r="O310" s="88" t="s">
        <v>901</v>
      </c>
      <c r="P310" s="88" t="s">
        <v>194</v>
      </c>
      <c r="Q310" s="88" t="s">
        <v>664</v>
      </c>
      <c r="R310" s="89">
        <v>14056</v>
      </c>
    </row>
    <row r="311" spans="1:18" x14ac:dyDescent="0.25">
      <c r="A311" s="91">
        <v>2024</v>
      </c>
      <c r="B311" s="91" t="s">
        <v>506</v>
      </c>
      <c r="C311" s="91" t="s">
        <v>507</v>
      </c>
      <c r="D311" s="92" t="s">
        <v>927</v>
      </c>
      <c r="E311" s="92" t="s">
        <v>902</v>
      </c>
      <c r="F311" s="92" t="s">
        <v>155</v>
      </c>
      <c r="G311" s="92" t="s">
        <v>638</v>
      </c>
      <c r="H311" s="92">
        <v>3507</v>
      </c>
      <c r="I311" s="91"/>
      <c r="K311" s="88">
        <v>2023</v>
      </c>
      <c r="L311" s="88" t="s">
        <v>506</v>
      </c>
      <c r="M311" s="88" t="s">
        <v>507</v>
      </c>
      <c r="N311" s="88" t="s">
        <v>926</v>
      </c>
      <c r="O311" s="88" t="s">
        <v>901</v>
      </c>
      <c r="P311" s="88" t="s">
        <v>343</v>
      </c>
      <c r="Q311" s="88" t="s">
        <v>787</v>
      </c>
      <c r="R311" s="89">
        <v>43646</v>
      </c>
    </row>
    <row r="312" spans="1:18" x14ac:dyDescent="0.25">
      <c r="A312" s="91">
        <v>2024</v>
      </c>
      <c r="B312" s="91" t="s">
        <v>506</v>
      </c>
      <c r="C312" s="91" t="s">
        <v>507</v>
      </c>
      <c r="D312" s="92" t="s">
        <v>927</v>
      </c>
      <c r="E312" s="92" t="s">
        <v>902</v>
      </c>
      <c r="F312" s="92" t="s">
        <v>156</v>
      </c>
      <c r="G312" s="92" t="s">
        <v>639</v>
      </c>
      <c r="H312" s="92">
        <v>63308</v>
      </c>
      <c r="I312" s="91"/>
      <c r="K312" s="88">
        <v>2023</v>
      </c>
      <c r="L312" s="88" t="s">
        <v>506</v>
      </c>
      <c r="M312" s="88" t="s">
        <v>507</v>
      </c>
      <c r="N312" s="88" t="s">
        <v>927</v>
      </c>
      <c r="O312" s="88" t="s">
        <v>902</v>
      </c>
      <c r="P312" s="88" t="s">
        <v>155</v>
      </c>
      <c r="Q312" s="88" t="s">
        <v>638</v>
      </c>
      <c r="R312" s="89">
        <v>4941</v>
      </c>
    </row>
    <row r="313" spans="1:18" x14ac:dyDescent="0.25">
      <c r="A313" s="91">
        <v>2024</v>
      </c>
      <c r="B313" s="91" t="s">
        <v>506</v>
      </c>
      <c r="C313" s="91" t="s">
        <v>507</v>
      </c>
      <c r="D313" s="92" t="s">
        <v>927</v>
      </c>
      <c r="E313" s="92" t="s">
        <v>902</v>
      </c>
      <c r="F313" s="92" t="s">
        <v>158</v>
      </c>
      <c r="G313" s="92" t="s">
        <v>641</v>
      </c>
      <c r="H313" s="92">
        <v>13709</v>
      </c>
      <c r="I313" s="91"/>
      <c r="K313" s="88">
        <v>2023</v>
      </c>
      <c r="L313" s="88" t="s">
        <v>506</v>
      </c>
      <c r="M313" s="88" t="s">
        <v>507</v>
      </c>
      <c r="N313" s="88" t="s">
        <v>927</v>
      </c>
      <c r="O313" s="88" t="s">
        <v>902</v>
      </c>
      <c r="P313" s="88" t="s">
        <v>156</v>
      </c>
      <c r="Q313" s="88" t="s">
        <v>639</v>
      </c>
      <c r="R313" s="89">
        <v>53833</v>
      </c>
    </row>
    <row r="314" spans="1:18" x14ac:dyDescent="0.25">
      <c r="A314" s="91">
        <v>2024</v>
      </c>
      <c r="B314" s="91" t="s">
        <v>506</v>
      </c>
      <c r="C314" s="91" t="s">
        <v>507</v>
      </c>
      <c r="D314" s="92" t="s">
        <v>927</v>
      </c>
      <c r="E314" s="92" t="s">
        <v>902</v>
      </c>
      <c r="F314" s="92" t="s">
        <v>152</v>
      </c>
      <c r="G314" s="92" t="s">
        <v>635</v>
      </c>
      <c r="H314" s="92">
        <v>86999</v>
      </c>
      <c r="I314" s="91"/>
      <c r="K314" s="88">
        <v>2023</v>
      </c>
      <c r="L314" s="88" t="s">
        <v>506</v>
      </c>
      <c r="M314" s="88" t="s">
        <v>507</v>
      </c>
      <c r="N314" s="88" t="s">
        <v>927</v>
      </c>
      <c r="O314" s="88" t="s">
        <v>902</v>
      </c>
      <c r="P314" s="88" t="s">
        <v>158</v>
      </c>
      <c r="Q314" s="88" t="s">
        <v>641</v>
      </c>
      <c r="R314" s="89">
        <v>12374</v>
      </c>
    </row>
    <row r="315" spans="1:18" x14ac:dyDescent="0.25">
      <c r="A315" s="91">
        <v>2024</v>
      </c>
      <c r="B315" s="91" t="s">
        <v>506</v>
      </c>
      <c r="C315" s="91" t="s">
        <v>507</v>
      </c>
      <c r="D315" s="92" t="s">
        <v>927</v>
      </c>
      <c r="E315" s="92" t="s">
        <v>902</v>
      </c>
      <c r="F315" s="92" t="s">
        <v>949</v>
      </c>
      <c r="G315" s="92" t="s">
        <v>952</v>
      </c>
      <c r="H315" s="92">
        <v>408828</v>
      </c>
      <c r="I315" s="91"/>
      <c r="K315" s="88">
        <v>2023</v>
      </c>
      <c r="L315" s="88" t="s">
        <v>506</v>
      </c>
      <c r="M315" s="88" t="s">
        <v>507</v>
      </c>
      <c r="N315" s="88" t="s">
        <v>927</v>
      </c>
      <c r="O315" s="88" t="s">
        <v>902</v>
      </c>
      <c r="P315" s="88" t="s">
        <v>152</v>
      </c>
      <c r="Q315" s="88" t="s">
        <v>635</v>
      </c>
      <c r="R315" s="89">
        <v>78918</v>
      </c>
    </row>
    <row r="316" spans="1:18" x14ac:dyDescent="0.25">
      <c r="A316" s="91">
        <v>2024</v>
      </c>
      <c r="B316" s="91" t="s">
        <v>506</v>
      </c>
      <c r="C316" s="91" t="s">
        <v>507</v>
      </c>
      <c r="D316" s="92" t="s">
        <v>927</v>
      </c>
      <c r="E316" s="92" t="s">
        <v>902</v>
      </c>
      <c r="F316" s="92" t="s">
        <v>157</v>
      </c>
      <c r="G316" s="92" t="s">
        <v>640</v>
      </c>
      <c r="H316" s="92">
        <v>72183</v>
      </c>
      <c r="I316" s="91"/>
      <c r="K316" s="88">
        <v>2023</v>
      </c>
      <c r="L316" s="88" t="s">
        <v>506</v>
      </c>
      <c r="M316" s="88" t="s">
        <v>507</v>
      </c>
      <c r="N316" s="88" t="s">
        <v>927</v>
      </c>
      <c r="O316" s="88" t="s">
        <v>902</v>
      </c>
      <c r="P316" s="88" t="s">
        <v>949</v>
      </c>
      <c r="Q316" s="88" t="s">
        <v>952</v>
      </c>
      <c r="R316" s="89">
        <v>359056</v>
      </c>
    </row>
    <row r="317" spans="1:18" x14ac:dyDescent="0.25">
      <c r="A317" s="91">
        <v>2024</v>
      </c>
      <c r="B317" s="91" t="s">
        <v>506</v>
      </c>
      <c r="C317" s="91" t="s">
        <v>507</v>
      </c>
      <c r="D317" s="92" t="s">
        <v>927</v>
      </c>
      <c r="E317" s="92" t="s">
        <v>902</v>
      </c>
      <c r="F317" s="92" t="s">
        <v>159</v>
      </c>
      <c r="G317" s="92" t="s">
        <v>642</v>
      </c>
      <c r="H317" s="92">
        <v>97778</v>
      </c>
      <c r="I317" s="91"/>
      <c r="K317" s="88">
        <v>2023</v>
      </c>
      <c r="L317" s="88" t="s">
        <v>506</v>
      </c>
      <c r="M317" s="88" t="s">
        <v>507</v>
      </c>
      <c r="N317" s="88" t="s">
        <v>927</v>
      </c>
      <c r="O317" s="88" t="s">
        <v>902</v>
      </c>
      <c r="P317" s="88" t="s">
        <v>157</v>
      </c>
      <c r="Q317" s="88" t="s">
        <v>640</v>
      </c>
      <c r="R317" s="89">
        <v>66233</v>
      </c>
    </row>
    <row r="318" spans="1:18" x14ac:dyDescent="0.25">
      <c r="A318" s="91">
        <v>2024</v>
      </c>
      <c r="B318" s="91" t="s">
        <v>506</v>
      </c>
      <c r="C318" s="91" t="s">
        <v>507</v>
      </c>
      <c r="D318" s="92" t="s">
        <v>927</v>
      </c>
      <c r="E318" s="92" t="s">
        <v>902</v>
      </c>
      <c r="F318" s="92" t="s">
        <v>24</v>
      </c>
      <c r="G318" s="92" t="s">
        <v>534</v>
      </c>
      <c r="H318" s="92">
        <v>195315</v>
      </c>
      <c r="I318" s="91"/>
      <c r="K318" s="88">
        <v>2023</v>
      </c>
      <c r="L318" s="88" t="s">
        <v>506</v>
      </c>
      <c r="M318" s="88" t="s">
        <v>507</v>
      </c>
      <c r="N318" s="88" t="s">
        <v>927</v>
      </c>
      <c r="O318" s="88" t="s">
        <v>902</v>
      </c>
      <c r="P318" s="88" t="s">
        <v>159</v>
      </c>
      <c r="Q318" s="88" t="s">
        <v>642</v>
      </c>
      <c r="R318" s="89">
        <v>87005</v>
      </c>
    </row>
    <row r="319" spans="1:18" x14ac:dyDescent="0.25">
      <c r="A319" s="91">
        <v>2024</v>
      </c>
      <c r="B319" s="91" t="s">
        <v>506</v>
      </c>
      <c r="C319" s="91" t="s">
        <v>507</v>
      </c>
      <c r="D319" s="92" t="s">
        <v>927</v>
      </c>
      <c r="E319" s="92" t="s">
        <v>902</v>
      </c>
      <c r="F319" s="92" t="s">
        <v>172</v>
      </c>
      <c r="G319" s="92" t="s">
        <v>649</v>
      </c>
      <c r="H319" s="92">
        <v>13898</v>
      </c>
      <c r="I319" s="91"/>
      <c r="K319" s="88">
        <v>2023</v>
      </c>
      <c r="L319" s="88" t="s">
        <v>506</v>
      </c>
      <c r="M319" s="88" t="s">
        <v>507</v>
      </c>
      <c r="N319" s="88" t="s">
        <v>927</v>
      </c>
      <c r="O319" s="88" t="s">
        <v>902</v>
      </c>
      <c r="P319" s="88" t="s">
        <v>24</v>
      </c>
      <c r="Q319" s="88" t="s">
        <v>534</v>
      </c>
      <c r="R319" s="89">
        <v>171707</v>
      </c>
    </row>
    <row r="320" spans="1:18" x14ac:dyDescent="0.25">
      <c r="A320" s="91">
        <v>2024</v>
      </c>
      <c r="B320" s="91" t="s">
        <v>506</v>
      </c>
      <c r="C320" s="91" t="s">
        <v>507</v>
      </c>
      <c r="D320" s="92" t="s">
        <v>927</v>
      </c>
      <c r="E320" s="92" t="s">
        <v>902</v>
      </c>
      <c r="F320" s="92" t="s">
        <v>195</v>
      </c>
      <c r="G320" s="92" t="s">
        <v>912</v>
      </c>
      <c r="H320" s="92">
        <v>62781</v>
      </c>
      <c r="I320" s="91"/>
      <c r="K320" s="88">
        <v>2023</v>
      </c>
      <c r="L320" s="88" t="s">
        <v>506</v>
      </c>
      <c r="M320" s="88" t="s">
        <v>507</v>
      </c>
      <c r="N320" s="88" t="s">
        <v>927</v>
      </c>
      <c r="O320" s="88" t="s">
        <v>902</v>
      </c>
      <c r="P320" s="88" t="s">
        <v>172</v>
      </c>
      <c r="Q320" s="88" t="s">
        <v>649</v>
      </c>
      <c r="R320" s="89">
        <v>9536</v>
      </c>
    </row>
    <row r="321" spans="1:18" x14ac:dyDescent="0.25">
      <c r="A321" s="91">
        <v>2024</v>
      </c>
      <c r="B321" s="91" t="s">
        <v>506</v>
      </c>
      <c r="C321" s="91" t="s">
        <v>507</v>
      </c>
      <c r="D321" s="92" t="s">
        <v>927</v>
      </c>
      <c r="E321" s="92" t="s">
        <v>902</v>
      </c>
      <c r="F321" s="92" t="s">
        <v>153</v>
      </c>
      <c r="G321" s="92" t="s">
        <v>636</v>
      </c>
      <c r="H321" s="92">
        <v>82138</v>
      </c>
      <c r="I321" s="91"/>
      <c r="K321" s="88">
        <v>2023</v>
      </c>
      <c r="L321" s="88" t="s">
        <v>506</v>
      </c>
      <c r="M321" s="88" t="s">
        <v>507</v>
      </c>
      <c r="N321" s="88" t="s">
        <v>927</v>
      </c>
      <c r="O321" s="88" t="s">
        <v>902</v>
      </c>
      <c r="P321" s="88" t="s">
        <v>195</v>
      </c>
      <c r="Q321" s="88" t="s">
        <v>912</v>
      </c>
      <c r="R321" s="89">
        <v>54948</v>
      </c>
    </row>
    <row r="322" spans="1:18" x14ac:dyDescent="0.25">
      <c r="A322" s="91">
        <v>2024</v>
      </c>
      <c r="B322" s="91" t="s">
        <v>506</v>
      </c>
      <c r="C322" s="91" t="s">
        <v>507</v>
      </c>
      <c r="D322" s="92" t="s">
        <v>927</v>
      </c>
      <c r="E322" s="92" t="s">
        <v>902</v>
      </c>
      <c r="F322" s="92" t="s">
        <v>154</v>
      </c>
      <c r="G322" s="92" t="s">
        <v>637</v>
      </c>
      <c r="H322" s="92">
        <v>38362</v>
      </c>
      <c r="I322" s="91"/>
      <c r="K322" s="88">
        <v>2023</v>
      </c>
      <c r="L322" s="88" t="s">
        <v>506</v>
      </c>
      <c r="M322" s="88" t="s">
        <v>507</v>
      </c>
      <c r="N322" s="88" t="s">
        <v>927</v>
      </c>
      <c r="O322" s="88" t="s">
        <v>902</v>
      </c>
      <c r="P322" s="88" t="s">
        <v>153</v>
      </c>
      <c r="Q322" s="88" t="s">
        <v>636</v>
      </c>
      <c r="R322" s="89">
        <v>76968</v>
      </c>
    </row>
    <row r="323" spans="1:18" x14ac:dyDescent="0.25">
      <c r="A323" s="91">
        <v>2024</v>
      </c>
      <c r="B323" s="91" t="s">
        <v>506</v>
      </c>
      <c r="C323" s="91" t="s">
        <v>507</v>
      </c>
      <c r="D323" s="92" t="s">
        <v>927</v>
      </c>
      <c r="E323" s="92" t="s">
        <v>902</v>
      </c>
      <c r="F323" s="92" t="s">
        <v>173</v>
      </c>
      <c r="G323" s="92" t="s">
        <v>650</v>
      </c>
      <c r="H323" s="92">
        <v>7611</v>
      </c>
      <c r="I323" s="91"/>
      <c r="K323" s="88">
        <v>2023</v>
      </c>
      <c r="L323" s="88" t="s">
        <v>506</v>
      </c>
      <c r="M323" s="88" t="s">
        <v>507</v>
      </c>
      <c r="N323" s="88" t="s">
        <v>927</v>
      </c>
      <c r="O323" s="88" t="s">
        <v>902</v>
      </c>
      <c r="P323" s="88" t="s">
        <v>154</v>
      </c>
      <c r="Q323" s="88" t="s">
        <v>637</v>
      </c>
      <c r="R323" s="89">
        <v>33584</v>
      </c>
    </row>
    <row r="324" spans="1:18" x14ac:dyDescent="0.25">
      <c r="A324" s="91">
        <v>2024</v>
      </c>
      <c r="B324" s="91" t="s">
        <v>506</v>
      </c>
      <c r="C324" s="91" t="s">
        <v>507</v>
      </c>
      <c r="D324" s="92" t="s">
        <v>367</v>
      </c>
      <c r="E324" s="92" t="s">
        <v>499</v>
      </c>
      <c r="F324" s="92" t="s">
        <v>367</v>
      </c>
      <c r="G324" s="92" t="s">
        <v>499</v>
      </c>
      <c r="H324" s="92">
        <v>335887</v>
      </c>
      <c r="I324" s="91"/>
      <c r="K324" s="88">
        <v>2023</v>
      </c>
      <c r="L324" s="88" t="s">
        <v>506</v>
      </c>
      <c r="M324" s="88" t="s">
        <v>507</v>
      </c>
      <c r="N324" s="88" t="s">
        <v>927</v>
      </c>
      <c r="O324" s="88" t="s">
        <v>902</v>
      </c>
      <c r="P324" s="88" t="s">
        <v>173</v>
      </c>
      <c r="Q324" s="88" t="s">
        <v>650</v>
      </c>
      <c r="R324" s="89">
        <v>6193</v>
      </c>
    </row>
    <row r="325" spans="1:18" x14ac:dyDescent="0.25">
      <c r="A325" s="91">
        <v>2024</v>
      </c>
      <c r="B325" s="91" t="s">
        <v>506</v>
      </c>
      <c r="C325" s="91" t="s">
        <v>507</v>
      </c>
      <c r="D325" s="92" t="s">
        <v>367</v>
      </c>
      <c r="E325" s="92" t="s">
        <v>499</v>
      </c>
      <c r="F325" s="92" t="s">
        <v>368</v>
      </c>
      <c r="G325" s="92" t="s">
        <v>500</v>
      </c>
      <c r="H325" s="92">
        <v>124135</v>
      </c>
      <c r="I325" s="91"/>
      <c r="K325" s="88">
        <v>2023</v>
      </c>
      <c r="L325" s="88" t="s">
        <v>506</v>
      </c>
      <c r="M325" s="88" t="s">
        <v>507</v>
      </c>
      <c r="N325" s="88" t="s">
        <v>367</v>
      </c>
      <c r="O325" s="88" t="s">
        <v>499</v>
      </c>
      <c r="P325" s="88" t="s">
        <v>367</v>
      </c>
      <c r="Q325" s="88" t="s">
        <v>499</v>
      </c>
      <c r="R325" s="89">
        <v>311489</v>
      </c>
    </row>
    <row r="326" spans="1:18" x14ac:dyDescent="0.25">
      <c r="A326" s="91">
        <v>2024</v>
      </c>
      <c r="B326" s="91" t="s">
        <v>506</v>
      </c>
      <c r="C326" s="91" t="s">
        <v>507</v>
      </c>
      <c r="D326" s="92" t="s">
        <v>928</v>
      </c>
      <c r="E326" s="92" t="s">
        <v>903</v>
      </c>
      <c r="F326" s="92" t="s">
        <v>273</v>
      </c>
      <c r="G326" s="92" t="s">
        <v>728</v>
      </c>
      <c r="H326" s="92">
        <v>34130</v>
      </c>
      <c r="I326" s="91"/>
      <c r="K326" s="88">
        <v>2023</v>
      </c>
      <c r="L326" s="88" t="s">
        <v>506</v>
      </c>
      <c r="M326" s="88" t="s">
        <v>507</v>
      </c>
      <c r="N326" s="88" t="s">
        <v>367</v>
      </c>
      <c r="O326" s="88" t="s">
        <v>499</v>
      </c>
      <c r="P326" s="88" t="s">
        <v>368</v>
      </c>
      <c r="Q326" s="88" t="s">
        <v>500</v>
      </c>
      <c r="R326" s="89">
        <v>104716</v>
      </c>
    </row>
    <row r="327" spans="1:18" x14ac:dyDescent="0.25">
      <c r="A327" s="91">
        <v>2024</v>
      </c>
      <c r="B327" s="91" t="s">
        <v>506</v>
      </c>
      <c r="C327" s="91" t="s">
        <v>507</v>
      </c>
      <c r="D327" s="92" t="s">
        <v>928</v>
      </c>
      <c r="E327" s="92" t="s">
        <v>903</v>
      </c>
      <c r="F327" s="92" t="s">
        <v>271</v>
      </c>
      <c r="G327" s="92" t="s">
        <v>726</v>
      </c>
      <c r="H327" s="92">
        <v>40364</v>
      </c>
      <c r="I327" s="91"/>
      <c r="K327" s="88">
        <v>2023</v>
      </c>
      <c r="L327" s="88" t="s">
        <v>506</v>
      </c>
      <c r="M327" s="88" t="s">
        <v>507</v>
      </c>
      <c r="N327" s="88" t="s">
        <v>928</v>
      </c>
      <c r="O327" s="88" t="s">
        <v>903</v>
      </c>
      <c r="P327" s="88" t="s">
        <v>273</v>
      </c>
      <c r="Q327" s="88" t="s">
        <v>728</v>
      </c>
      <c r="R327" s="89">
        <v>31075</v>
      </c>
    </row>
    <row r="328" spans="1:18" x14ac:dyDescent="0.25">
      <c r="A328" s="91">
        <v>2024</v>
      </c>
      <c r="B328" s="91" t="s">
        <v>506</v>
      </c>
      <c r="C328" s="91" t="s">
        <v>507</v>
      </c>
      <c r="D328" s="92" t="s">
        <v>928</v>
      </c>
      <c r="E328" s="92" t="s">
        <v>903</v>
      </c>
      <c r="F328" s="92" t="s">
        <v>272</v>
      </c>
      <c r="G328" s="92" t="s">
        <v>727</v>
      </c>
      <c r="H328" s="92">
        <v>18443</v>
      </c>
      <c r="I328" s="91"/>
      <c r="K328" s="88">
        <v>2023</v>
      </c>
      <c r="L328" s="88" t="s">
        <v>506</v>
      </c>
      <c r="M328" s="88" t="s">
        <v>507</v>
      </c>
      <c r="N328" s="88" t="s">
        <v>928</v>
      </c>
      <c r="O328" s="88" t="s">
        <v>903</v>
      </c>
      <c r="P328" s="88" t="s">
        <v>271</v>
      </c>
      <c r="Q328" s="88" t="s">
        <v>726</v>
      </c>
      <c r="R328" s="89">
        <v>37481</v>
      </c>
    </row>
    <row r="329" spans="1:18" x14ac:dyDescent="0.25">
      <c r="A329" s="91">
        <v>2024</v>
      </c>
      <c r="B329" s="91" t="s">
        <v>506</v>
      </c>
      <c r="C329" s="91" t="s">
        <v>507</v>
      </c>
      <c r="D329" s="92" t="s">
        <v>928</v>
      </c>
      <c r="E329" s="92" t="s">
        <v>903</v>
      </c>
      <c r="F329" s="92" t="s">
        <v>267</v>
      </c>
      <c r="G329" s="92" t="s">
        <v>724</v>
      </c>
      <c r="H329" s="92">
        <v>43373</v>
      </c>
      <c r="I329" s="91"/>
      <c r="K329" s="88">
        <v>2023</v>
      </c>
      <c r="L329" s="88" t="s">
        <v>506</v>
      </c>
      <c r="M329" s="88" t="s">
        <v>507</v>
      </c>
      <c r="N329" s="88" t="s">
        <v>928</v>
      </c>
      <c r="O329" s="88" t="s">
        <v>903</v>
      </c>
      <c r="P329" s="88" t="s">
        <v>272</v>
      </c>
      <c r="Q329" s="88" t="s">
        <v>727</v>
      </c>
      <c r="R329" s="89">
        <v>14732</v>
      </c>
    </row>
    <row r="330" spans="1:18" x14ac:dyDescent="0.25">
      <c r="A330" s="91">
        <v>2024</v>
      </c>
      <c r="B330" s="91" t="s">
        <v>506</v>
      </c>
      <c r="C330" s="91" t="s">
        <v>507</v>
      </c>
      <c r="D330" s="92" t="s">
        <v>928</v>
      </c>
      <c r="E330" s="92" t="s">
        <v>903</v>
      </c>
      <c r="F330" s="92" t="s">
        <v>268</v>
      </c>
      <c r="G330" s="92" t="s">
        <v>725</v>
      </c>
      <c r="H330" s="92">
        <v>21508</v>
      </c>
      <c r="I330" s="91"/>
      <c r="K330" s="88">
        <v>2023</v>
      </c>
      <c r="L330" s="88" t="s">
        <v>506</v>
      </c>
      <c r="M330" s="88" t="s">
        <v>507</v>
      </c>
      <c r="N330" s="88" t="s">
        <v>928</v>
      </c>
      <c r="O330" s="88" t="s">
        <v>903</v>
      </c>
      <c r="P330" s="88" t="s">
        <v>267</v>
      </c>
      <c r="Q330" s="88" t="s">
        <v>724</v>
      </c>
      <c r="R330" s="89">
        <v>39832</v>
      </c>
    </row>
    <row r="331" spans="1:18" x14ac:dyDescent="0.25">
      <c r="A331" s="91">
        <v>2024</v>
      </c>
      <c r="B331" s="91" t="s">
        <v>506</v>
      </c>
      <c r="C331" s="91" t="s">
        <v>507</v>
      </c>
      <c r="D331" s="92" t="s">
        <v>928</v>
      </c>
      <c r="E331" s="92" t="s">
        <v>903</v>
      </c>
      <c r="F331" s="92" t="s">
        <v>333</v>
      </c>
      <c r="G331" s="92" t="s">
        <v>779</v>
      </c>
      <c r="H331" s="92">
        <v>33439</v>
      </c>
      <c r="I331" s="91"/>
      <c r="K331" s="88">
        <v>2023</v>
      </c>
      <c r="L331" s="88" t="s">
        <v>506</v>
      </c>
      <c r="M331" s="88" t="s">
        <v>507</v>
      </c>
      <c r="N331" s="88" t="s">
        <v>928</v>
      </c>
      <c r="O331" s="88" t="s">
        <v>903</v>
      </c>
      <c r="P331" s="88" t="s">
        <v>268</v>
      </c>
      <c r="Q331" s="88" t="s">
        <v>725</v>
      </c>
      <c r="R331" s="89">
        <v>17485</v>
      </c>
    </row>
    <row r="332" spans="1:18" x14ac:dyDescent="0.25">
      <c r="A332" s="91">
        <v>2024</v>
      </c>
      <c r="B332" s="91" t="s">
        <v>506</v>
      </c>
      <c r="C332" s="91" t="s">
        <v>507</v>
      </c>
      <c r="D332" s="92" t="s">
        <v>928</v>
      </c>
      <c r="E332" s="92" t="s">
        <v>903</v>
      </c>
      <c r="F332" s="92" t="s">
        <v>334</v>
      </c>
      <c r="G332" s="92" t="s">
        <v>780</v>
      </c>
      <c r="H332" s="92">
        <v>16764</v>
      </c>
      <c r="I332" s="91"/>
      <c r="K332" s="88">
        <v>2023</v>
      </c>
      <c r="L332" s="88" t="s">
        <v>506</v>
      </c>
      <c r="M332" s="88" t="s">
        <v>507</v>
      </c>
      <c r="N332" s="88" t="s">
        <v>928</v>
      </c>
      <c r="O332" s="88" t="s">
        <v>903</v>
      </c>
      <c r="P332" s="88" t="s">
        <v>333</v>
      </c>
      <c r="Q332" s="88" t="s">
        <v>779</v>
      </c>
      <c r="R332" s="89">
        <v>33657</v>
      </c>
    </row>
    <row r="333" spans="1:18" x14ac:dyDescent="0.25">
      <c r="A333" s="91">
        <v>2024</v>
      </c>
      <c r="B333" s="91" t="s">
        <v>506</v>
      </c>
      <c r="C333" s="91" t="s">
        <v>507</v>
      </c>
      <c r="D333" s="92" t="s">
        <v>928</v>
      </c>
      <c r="E333" s="92" t="s">
        <v>903</v>
      </c>
      <c r="F333" s="92" t="s">
        <v>274</v>
      </c>
      <c r="G333" s="92" t="s">
        <v>729</v>
      </c>
      <c r="H333" s="92">
        <v>16532</v>
      </c>
      <c r="I333" s="91"/>
      <c r="K333" s="88">
        <v>2023</v>
      </c>
      <c r="L333" s="88" t="s">
        <v>506</v>
      </c>
      <c r="M333" s="88" t="s">
        <v>507</v>
      </c>
      <c r="N333" s="88" t="s">
        <v>928</v>
      </c>
      <c r="O333" s="88" t="s">
        <v>903</v>
      </c>
      <c r="P333" s="88" t="s">
        <v>334</v>
      </c>
      <c r="Q333" s="88" t="s">
        <v>780</v>
      </c>
      <c r="R333" s="89">
        <v>15281</v>
      </c>
    </row>
    <row r="334" spans="1:18" x14ac:dyDescent="0.25">
      <c r="A334" s="91">
        <v>2024</v>
      </c>
      <c r="B334" s="91" t="s">
        <v>506</v>
      </c>
      <c r="C334" s="91" t="s">
        <v>507</v>
      </c>
      <c r="D334" s="92" t="s">
        <v>928</v>
      </c>
      <c r="E334" s="92" t="s">
        <v>903</v>
      </c>
      <c r="F334" s="92" t="s">
        <v>275</v>
      </c>
      <c r="G334" s="92" t="s">
        <v>730</v>
      </c>
      <c r="H334" s="92">
        <v>7725</v>
      </c>
      <c r="I334" s="91"/>
      <c r="K334" s="88">
        <v>2023</v>
      </c>
      <c r="L334" s="88" t="s">
        <v>506</v>
      </c>
      <c r="M334" s="88" t="s">
        <v>507</v>
      </c>
      <c r="N334" s="88" t="s">
        <v>928</v>
      </c>
      <c r="O334" s="88" t="s">
        <v>903</v>
      </c>
      <c r="P334" s="88" t="s">
        <v>274</v>
      </c>
      <c r="Q334" s="88" t="s">
        <v>729</v>
      </c>
      <c r="R334" s="89">
        <v>16210</v>
      </c>
    </row>
    <row r="335" spans="1:18" x14ac:dyDescent="0.25">
      <c r="A335" s="91">
        <v>2024</v>
      </c>
      <c r="B335" s="91" t="s">
        <v>506</v>
      </c>
      <c r="C335" s="91" t="s">
        <v>507</v>
      </c>
      <c r="D335" s="92" t="s">
        <v>928</v>
      </c>
      <c r="E335" s="92" t="s">
        <v>903</v>
      </c>
      <c r="F335" s="92" t="s">
        <v>264</v>
      </c>
      <c r="G335" s="92" t="s">
        <v>723</v>
      </c>
      <c r="H335" s="92">
        <v>37054</v>
      </c>
      <c r="I335" s="91"/>
      <c r="K335" s="88">
        <v>2023</v>
      </c>
      <c r="L335" s="88" t="s">
        <v>506</v>
      </c>
      <c r="M335" s="88" t="s">
        <v>507</v>
      </c>
      <c r="N335" s="88" t="s">
        <v>928</v>
      </c>
      <c r="O335" s="88" t="s">
        <v>903</v>
      </c>
      <c r="P335" s="88" t="s">
        <v>275</v>
      </c>
      <c r="Q335" s="88" t="s">
        <v>730</v>
      </c>
      <c r="R335" s="89">
        <v>6391</v>
      </c>
    </row>
    <row r="336" spans="1:18" x14ac:dyDescent="0.25">
      <c r="A336" s="91">
        <v>2024</v>
      </c>
      <c r="B336" s="91" t="s">
        <v>506</v>
      </c>
      <c r="C336" s="91" t="s">
        <v>507</v>
      </c>
      <c r="D336" s="92" t="s">
        <v>928</v>
      </c>
      <c r="E336" s="92" t="s">
        <v>903</v>
      </c>
      <c r="F336" s="92" t="s">
        <v>339</v>
      </c>
      <c r="G336" s="92" t="s">
        <v>784</v>
      </c>
      <c r="H336" s="92">
        <v>14737</v>
      </c>
      <c r="I336" s="91"/>
      <c r="K336" s="88">
        <v>2023</v>
      </c>
      <c r="L336" s="88" t="s">
        <v>506</v>
      </c>
      <c r="M336" s="88" t="s">
        <v>507</v>
      </c>
      <c r="N336" s="88" t="s">
        <v>928</v>
      </c>
      <c r="O336" s="88" t="s">
        <v>903</v>
      </c>
      <c r="P336" s="88" t="s">
        <v>264</v>
      </c>
      <c r="Q336" s="88" t="s">
        <v>723</v>
      </c>
      <c r="R336" s="89">
        <v>34245</v>
      </c>
    </row>
    <row r="337" spans="1:18" x14ac:dyDescent="0.25">
      <c r="A337" s="91">
        <v>2024</v>
      </c>
      <c r="B337" s="91" t="s">
        <v>506</v>
      </c>
      <c r="C337" s="91" t="s">
        <v>507</v>
      </c>
      <c r="D337" s="92" t="s">
        <v>928</v>
      </c>
      <c r="E337" s="92" t="s">
        <v>903</v>
      </c>
      <c r="F337" s="92" t="s">
        <v>338</v>
      </c>
      <c r="G337" s="92" t="s">
        <v>494</v>
      </c>
      <c r="H337" s="92">
        <v>28282</v>
      </c>
      <c r="I337" s="91"/>
      <c r="K337" s="88">
        <v>2023</v>
      </c>
      <c r="L337" s="88" t="s">
        <v>506</v>
      </c>
      <c r="M337" s="88" t="s">
        <v>507</v>
      </c>
      <c r="N337" s="88" t="s">
        <v>928</v>
      </c>
      <c r="O337" s="88" t="s">
        <v>903</v>
      </c>
      <c r="P337" s="88" t="s">
        <v>339</v>
      </c>
      <c r="Q337" s="88" t="s">
        <v>784</v>
      </c>
      <c r="R337" s="89">
        <v>12722</v>
      </c>
    </row>
    <row r="338" spans="1:18" x14ac:dyDescent="0.25">
      <c r="A338" s="91">
        <v>2024</v>
      </c>
      <c r="B338" s="91" t="s">
        <v>506</v>
      </c>
      <c r="C338" s="91" t="s">
        <v>507</v>
      </c>
      <c r="D338" s="92" t="s">
        <v>928</v>
      </c>
      <c r="E338" s="92" t="s">
        <v>903</v>
      </c>
      <c r="F338" s="92" t="s">
        <v>337</v>
      </c>
      <c r="G338" s="92" t="s">
        <v>783</v>
      </c>
      <c r="H338" s="92">
        <v>13306</v>
      </c>
      <c r="I338" s="91"/>
      <c r="K338" s="88">
        <v>2023</v>
      </c>
      <c r="L338" s="88" t="s">
        <v>506</v>
      </c>
      <c r="M338" s="88" t="s">
        <v>507</v>
      </c>
      <c r="N338" s="88" t="s">
        <v>928</v>
      </c>
      <c r="O338" s="88" t="s">
        <v>903</v>
      </c>
      <c r="P338" s="88" t="s">
        <v>337</v>
      </c>
      <c r="Q338" s="88" t="s">
        <v>783</v>
      </c>
      <c r="R338" s="89">
        <v>13758</v>
      </c>
    </row>
    <row r="339" spans="1:18" x14ac:dyDescent="0.25">
      <c r="A339" s="91">
        <v>2024</v>
      </c>
      <c r="B339" s="91" t="s">
        <v>506</v>
      </c>
      <c r="C339" s="91" t="s">
        <v>507</v>
      </c>
      <c r="D339" s="92" t="s">
        <v>187</v>
      </c>
      <c r="E339" s="92" t="s">
        <v>657</v>
      </c>
      <c r="F339" s="92" t="s">
        <v>187</v>
      </c>
      <c r="G339" s="92" t="s">
        <v>657</v>
      </c>
      <c r="H339" s="92">
        <v>45454</v>
      </c>
      <c r="I339" s="91"/>
      <c r="K339" s="88">
        <v>2023</v>
      </c>
      <c r="L339" s="88" t="s">
        <v>506</v>
      </c>
      <c r="M339" s="88" t="s">
        <v>507</v>
      </c>
      <c r="N339" s="88" t="s">
        <v>187</v>
      </c>
      <c r="O339" s="88" t="s">
        <v>657</v>
      </c>
      <c r="P339" s="88" t="s">
        <v>187</v>
      </c>
      <c r="Q339" s="88" t="s">
        <v>657</v>
      </c>
      <c r="R339" s="89">
        <v>40597</v>
      </c>
    </row>
    <row r="340" spans="1:18" x14ac:dyDescent="0.25">
      <c r="A340" s="91">
        <v>2024</v>
      </c>
      <c r="B340" s="91" t="s">
        <v>506</v>
      </c>
      <c r="C340" s="91" t="s">
        <v>507</v>
      </c>
      <c r="D340" s="92" t="s">
        <v>187</v>
      </c>
      <c r="E340" s="92" t="s">
        <v>657</v>
      </c>
      <c r="F340" s="92" t="s">
        <v>188</v>
      </c>
      <c r="G340" s="92" t="s">
        <v>658</v>
      </c>
      <c r="H340" s="92">
        <v>16573</v>
      </c>
      <c r="I340" s="91"/>
      <c r="K340" s="88">
        <v>2023</v>
      </c>
      <c r="L340" s="88" t="s">
        <v>506</v>
      </c>
      <c r="M340" s="88" t="s">
        <v>507</v>
      </c>
      <c r="N340" s="88" t="s">
        <v>187</v>
      </c>
      <c r="O340" s="88" t="s">
        <v>657</v>
      </c>
      <c r="P340" s="88" t="s">
        <v>188</v>
      </c>
      <c r="Q340" s="88" t="s">
        <v>658</v>
      </c>
      <c r="R340" s="89">
        <v>16690</v>
      </c>
    </row>
    <row r="341" spans="1:18" x14ac:dyDescent="0.25">
      <c r="A341" s="91">
        <v>2024</v>
      </c>
      <c r="B341" s="91" t="s">
        <v>506</v>
      </c>
      <c r="C341" s="91" t="s">
        <v>507</v>
      </c>
      <c r="D341" s="92" t="s">
        <v>930</v>
      </c>
      <c r="E341" s="92" t="s">
        <v>904</v>
      </c>
      <c r="F341" s="92" t="s">
        <v>293</v>
      </c>
      <c r="G341" s="92" t="s">
        <v>743</v>
      </c>
      <c r="H341" s="92">
        <v>25696</v>
      </c>
      <c r="I341" s="91"/>
      <c r="K341" s="88">
        <v>2023</v>
      </c>
      <c r="L341" s="88" t="s">
        <v>506</v>
      </c>
      <c r="M341" s="88" t="s">
        <v>507</v>
      </c>
      <c r="N341" s="88" t="s">
        <v>930</v>
      </c>
      <c r="O341" s="88" t="s">
        <v>904</v>
      </c>
      <c r="P341" s="88" t="s">
        <v>293</v>
      </c>
      <c r="Q341" s="88" t="s">
        <v>743</v>
      </c>
      <c r="R341" s="89">
        <v>23793</v>
      </c>
    </row>
    <row r="342" spans="1:18" x14ac:dyDescent="0.25">
      <c r="A342" s="91">
        <v>2024</v>
      </c>
      <c r="B342" s="91" t="s">
        <v>506</v>
      </c>
      <c r="C342" s="91" t="s">
        <v>507</v>
      </c>
      <c r="D342" s="92" t="s">
        <v>930</v>
      </c>
      <c r="E342" s="92" t="s">
        <v>904</v>
      </c>
      <c r="F342" s="92" t="s">
        <v>294</v>
      </c>
      <c r="G342" s="92" t="s">
        <v>744</v>
      </c>
      <c r="H342" s="92">
        <v>104219</v>
      </c>
      <c r="I342" s="91"/>
      <c r="K342" s="88">
        <v>2023</v>
      </c>
      <c r="L342" s="88" t="s">
        <v>506</v>
      </c>
      <c r="M342" s="88" t="s">
        <v>507</v>
      </c>
      <c r="N342" s="88" t="s">
        <v>930</v>
      </c>
      <c r="O342" s="88" t="s">
        <v>904</v>
      </c>
      <c r="P342" s="88" t="s">
        <v>294</v>
      </c>
      <c r="Q342" s="88" t="s">
        <v>744</v>
      </c>
      <c r="R342" s="89">
        <v>96560</v>
      </c>
    </row>
    <row r="343" spans="1:18" x14ac:dyDescent="0.25">
      <c r="A343" s="91">
        <v>2024</v>
      </c>
      <c r="B343" s="91" t="s">
        <v>506</v>
      </c>
      <c r="C343" s="91" t="s">
        <v>507</v>
      </c>
      <c r="D343" s="92" t="s">
        <v>930</v>
      </c>
      <c r="E343" s="92" t="s">
        <v>904</v>
      </c>
      <c r="F343" s="92" t="s">
        <v>63</v>
      </c>
      <c r="G343" s="92" t="s">
        <v>573</v>
      </c>
      <c r="H343" s="92">
        <v>84389</v>
      </c>
      <c r="I343" s="91"/>
      <c r="K343" s="88">
        <v>2023</v>
      </c>
      <c r="L343" s="88" t="s">
        <v>506</v>
      </c>
      <c r="M343" s="88" t="s">
        <v>507</v>
      </c>
      <c r="N343" s="88" t="s">
        <v>930</v>
      </c>
      <c r="O343" s="88" t="s">
        <v>904</v>
      </c>
      <c r="P343" s="88" t="s">
        <v>63</v>
      </c>
      <c r="Q343" s="88" t="s">
        <v>573</v>
      </c>
      <c r="R343" s="89">
        <v>78728</v>
      </c>
    </row>
    <row r="344" spans="1:18" x14ac:dyDescent="0.25">
      <c r="A344" s="91">
        <v>2024</v>
      </c>
      <c r="B344" s="91" t="s">
        <v>506</v>
      </c>
      <c r="C344" s="91" t="s">
        <v>507</v>
      </c>
      <c r="D344" s="92" t="s">
        <v>930</v>
      </c>
      <c r="E344" s="92" t="s">
        <v>904</v>
      </c>
      <c r="F344" s="92" t="s">
        <v>292</v>
      </c>
      <c r="G344" s="92" t="s">
        <v>742</v>
      </c>
      <c r="H344" s="92">
        <v>13663</v>
      </c>
      <c r="I344" s="91"/>
      <c r="K344" s="88">
        <v>2023</v>
      </c>
      <c r="L344" s="88" t="s">
        <v>506</v>
      </c>
      <c r="M344" s="88" t="s">
        <v>507</v>
      </c>
      <c r="N344" s="88" t="s">
        <v>930</v>
      </c>
      <c r="O344" s="88" t="s">
        <v>904</v>
      </c>
      <c r="P344" s="88" t="s">
        <v>292</v>
      </c>
      <c r="Q344" s="88" t="s">
        <v>742</v>
      </c>
      <c r="R344" s="89">
        <v>11926</v>
      </c>
    </row>
    <row r="345" spans="1:18" x14ac:dyDescent="0.25">
      <c r="A345" s="91">
        <v>2024</v>
      </c>
      <c r="B345" s="91" t="s">
        <v>506</v>
      </c>
      <c r="C345" s="91" t="s">
        <v>507</v>
      </c>
      <c r="D345" s="92" t="s">
        <v>254</v>
      </c>
      <c r="E345" s="92" t="s">
        <v>481</v>
      </c>
      <c r="F345" s="92" t="s">
        <v>254</v>
      </c>
      <c r="G345" s="92" t="s">
        <v>481</v>
      </c>
      <c r="H345" s="92">
        <v>235134</v>
      </c>
      <c r="I345" s="91"/>
      <c r="K345" s="88">
        <v>2023</v>
      </c>
      <c r="L345" s="88" t="s">
        <v>506</v>
      </c>
      <c r="M345" s="88" t="s">
        <v>507</v>
      </c>
      <c r="N345" s="88" t="s">
        <v>254</v>
      </c>
      <c r="O345" s="88" t="s">
        <v>481</v>
      </c>
      <c r="P345" s="88" t="s">
        <v>254</v>
      </c>
      <c r="Q345" s="88" t="s">
        <v>481</v>
      </c>
      <c r="R345" s="89">
        <v>227859</v>
      </c>
    </row>
    <row r="346" spans="1:18" x14ac:dyDescent="0.25">
      <c r="A346" s="91">
        <v>2024</v>
      </c>
      <c r="B346" s="91" t="s">
        <v>506</v>
      </c>
      <c r="C346" s="91" t="s">
        <v>507</v>
      </c>
      <c r="D346" s="92" t="s">
        <v>254</v>
      </c>
      <c r="E346" s="92" t="s">
        <v>481</v>
      </c>
      <c r="F346" s="92" t="s">
        <v>255</v>
      </c>
      <c r="G346" s="92" t="s">
        <v>482</v>
      </c>
      <c r="H346" s="92">
        <v>93128</v>
      </c>
      <c r="I346" s="91"/>
      <c r="K346" s="88">
        <v>2023</v>
      </c>
      <c r="L346" s="88" t="s">
        <v>506</v>
      </c>
      <c r="M346" s="88" t="s">
        <v>507</v>
      </c>
      <c r="N346" s="88" t="s">
        <v>254</v>
      </c>
      <c r="O346" s="88" t="s">
        <v>481</v>
      </c>
      <c r="P346" s="88" t="s">
        <v>255</v>
      </c>
      <c r="Q346" s="88" t="s">
        <v>482</v>
      </c>
      <c r="R346" s="89">
        <v>85167</v>
      </c>
    </row>
    <row r="347" spans="1:18" x14ac:dyDescent="0.25">
      <c r="A347" s="91">
        <v>2024</v>
      </c>
      <c r="B347" s="91" t="s">
        <v>506</v>
      </c>
      <c r="C347" s="91" t="s">
        <v>507</v>
      </c>
      <c r="D347" s="92" t="s">
        <v>931</v>
      </c>
      <c r="E347" s="92" t="s">
        <v>905</v>
      </c>
      <c r="F347" s="92" t="s">
        <v>310</v>
      </c>
      <c r="G347" s="92" t="s">
        <v>757</v>
      </c>
      <c r="H347" s="92">
        <v>35621</v>
      </c>
      <c r="I347" s="91"/>
      <c r="K347" s="88">
        <v>2023</v>
      </c>
      <c r="L347" s="88" t="s">
        <v>506</v>
      </c>
      <c r="M347" s="88" t="s">
        <v>507</v>
      </c>
      <c r="N347" s="88" t="s">
        <v>931</v>
      </c>
      <c r="O347" s="88" t="s">
        <v>905</v>
      </c>
      <c r="P347" s="88" t="s">
        <v>310</v>
      </c>
      <c r="Q347" s="88" t="s">
        <v>757</v>
      </c>
      <c r="R347" s="89">
        <v>34169</v>
      </c>
    </row>
    <row r="348" spans="1:18" x14ac:dyDescent="0.25">
      <c r="A348" s="91">
        <v>2024</v>
      </c>
      <c r="B348" s="91" t="s">
        <v>506</v>
      </c>
      <c r="C348" s="91" t="s">
        <v>507</v>
      </c>
      <c r="D348" s="92" t="s">
        <v>931</v>
      </c>
      <c r="E348" s="92" t="s">
        <v>905</v>
      </c>
      <c r="F348" s="92" t="s">
        <v>311</v>
      </c>
      <c r="G348" s="92" t="s">
        <v>758</v>
      </c>
      <c r="H348" s="92">
        <v>26383</v>
      </c>
      <c r="I348" s="91"/>
      <c r="K348" s="88">
        <v>2023</v>
      </c>
      <c r="L348" s="88" t="s">
        <v>506</v>
      </c>
      <c r="M348" s="88" t="s">
        <v>507</v>
      </c>
      <c r="N348" s="88" t="s">
        <v>931</v>
      </c>
      <c r="O348" s="88" t="s">
        <v>905</v>
      </c>
      <c r="P348" s="88" t="s">
        <v>311</v>
      </c>
      <c r="Q348" s="88" t="s">
        <v>758</v>
      </c>
      <c r="R348" s="89">
        <v>24167</v>
      </c>
    </row>
    <row r="349" spans="1:18" x14ac:dyDescent="0.25">
      <c r="A349" s="91">
        <v>2024</v>
      </c>
      <c r="B349" s="91" t="s">
        <v>506</v>
      </c>
      <c r="C349" s="91" t="s">
        <v>507</v>
      </c>
      <c r="D349" s="92" t="s">
        <v>931</v>
      </c>
      <c r="E349" s="92" t="s">
        <v>905</v>
      </c>
      <c r="F349" s="92" t="s">
        <v>312</v>
      </c>
      <c r="G349" s="92" t="s">
        <v>759</v>
      </c>
      <c r="H349" s="92">
        <v>81976</v>
      </c>
      <c r="I349" s="91"/>
      <c r="K349" s="88">
        <v>2023</v>
      </c>
      <c r="L349" s="88" t="s">
        <v>506</v>
      </c>
      <c r="M349" s="88" t="s">
        <v>507</v>
      </c>
      <c r="N349" s="88" t="s">
        <v>931</v>
      </c>
      <c r="O349" s="88" t="s">
        <v>905</v>
      </c>
      <c r="P349" s="88" t="s">
        <v>312</v>
      </c>
      <c r="Q349" s="88" t="s">
        <v>759</v>
      </c>
      <c r="R349" s="89">
        <v>74895</v>
      </c>
    </row>
    <row r="350" spans="1:18" x14ac:dyDescent="0.25">
      <c r="A350" s="91">
        <v>2024</v>
      </c>
      <c r="B350" s="91" t="s">
        <v>506</v>
      </c>
      <c r="C350" s="91" t="s">
        <v>507</v>
      </c>
      <c r="D350" s="92" t="s">
        <v>931</v>
      </c>
      <c r="E350" s="92" t="s">
        <v>905</v>
      </c>
      <c r="F350" s="92" t="s">
        <v>301</v>
      </c>
      <c r="G350" s="92" t="s">
        <v>748</v>
      </c>
      <c r="H350" s="92">
        <v>114554</v>
      </c>
      <c r="I350" s="91"/>
      <c r="K350" s="88">
        <v>2023</v>
      </c>
      <c r="L350" s="88" t="s">
        <v>506</v>
      </c>
      <c r="M350" s="88" t="s">
        <v>507</v>
      </c>
      <c r="N350" s="88" t="s">
        <v>931</v>
      </c>
      <c r="O350" s="88" t="s">
        <v>905</v>
      </c>
      <c r="P350" s="88" t="s">
        <v>301</v>
      </c>
      <c r="Q350" s="88" t="s">
        <v>748</v>
      </c>
      <c r="R350" s="89">
        <v>101107</v>
      </c>
    </row>
    <row r="351" spans="1:18" x14ac:dyDescent="0.25">
      <c r="A351" s="91">
        <v>2024</v>
      </c>
      <c r="B351" s="91" t="s">
        <v>506</v>
      </c>
      <c r="C351" s="91" t="s">
        <v>507</v>
      </c>
      <c r="D351" s="92" t="s">
        <v>931</v>
      </c>
      <c r="E351" s="92" t="s">
        <v>905</v>
      </c>
      <c r="F351" s="92" t="s">
        <v>302</v>
      </c>
      <c r="G351" s="92" t="s">
        <v>749</v>
      </c>
      <c r="H351" s="92">
        <v>55447</v>
      </c>
      <c r="I351" s="91"/>
      <c r="K351" s="88">
        <v>2023</v>
      </c>
      <c r="L351" s="88" t="s">
        <v>506</v>
      </c>
      <c r="M351" s="88" t="s">
        <v>507</v>
      </c>
      <c r="N351" s="88" t="s">
        <v>931</v>
      </c>
      <c r="O351" s="88" t="s">
        <v>905</v>
      </c>
      <c r="P351" s="88" t="s">
        <v>302</v>
      </c>
      <c r="Q351" s="88" t="s">
        <v>749</v>
      </c>
      <c r="R351" s="89">
        <v>50788</v>
      </c>
    </row>
    <row r="352" spans="1:18" x14ac:dyDescent="0.25">
      <c r="A352" s="91">
        <v>2024</v>
      </c>
      <c r="B352" s="91" t="s">
        <v>506</v>
      </c>
      <c r="C352" s="91" t="s">
        <v>507</v>
      </c>
      <c r="D352" s="92" t="s">
        <v>931</v>
      </c>
      <c r="E352" s="92" t="s">
        <v>905</v>
      </c>
      <c r="F352" s="92" t="s">
        <v>306</v>
      </c>
      <c r="G352" s="92" t="s">
        <v>753</v>
      </c>
      <c r="H352" s="92">
        <v>10602</v>
      </c>
      <c r="I352" s="91"/>
      <c r="K352" s="88">
        <v>2023</v>
      </c>
      <c r="L352" s="88" t="s">
        <v>506</v>
      </c>
      <c r="M352" s="88" t="s">
        <v>507</v>
      </c>
      <c r="N352" s="88" t="s">
        <v>931</v>
      </c>
      <c r="O352" s="88" t="s">
        <v>905</v>
      </c>
      <c r="P352" s="88" t="s">
        <v>306</v>
      </c>
      <c r="Q352" s="88" t="s">
        <v>753</v>
      </c>
      <c r="R352" s="89">
        <v>9291</v>
      </c>
    </row>
    <row r="353" spans="1:18" x14ac:dyDescent="0.25">
      <c r="A353" s="91">
        <v>2024</v>
      </c>
      <c r="B353" s="91" t="s">
        <v>506</v>
      </c>
      <c r="C353" s="91" t="s">
        <v>507</v>
      </c>
      <c r="D353" s="92" t="s">
        <v>931</v>
      </c>
      <c r="E353" s="92" t="s">
        <v>905</v>
      </c>
      <c r="F353" s="92" t="s">
        <v>314</v>
      </c>
      <c r="G353" s="92" t="s">
        <v>761</v>
      </c>
      <c r="H353" s="92">
        <v>7851</v>
      </c>
      <c r="I353" s="91"/>
      <c r="K353" s="88">
        <v>2023</v>
      </c>
      <c r="L353" s="88" t="s">
        <v>506</v>
      </c>
      <c r="M353" s="88" t="s">
        <v>507</v>
      </c>
      <c r="N353" s="88" t="s">
        <v>931</v>
      </c>
      <c r="O353" s="88" t="s">
        <v>905</v>
      </c>
      <c r="P353" s="88" t="s">
        <v>314</v>
      </c>
      <c r="Q353" s="88" t="s">
        <v>761</v>
      </c>
      <c r="R353" s="89">
        <v>6030</v>
      </c>
    </row>
    <row r="354" spans="1:18" x14ac:dyDescent="0.25">
      <c r="A354" s="91">
        <v>2024</v>
      </c>
      <c r="B354" s="91" t="s">
        <v>506</v>
      </c>
      <c r="C354" s="91" t="s">
        <v>507</v>
      </c>
      <c r="D354" s="92" t="s">
        <v>931</v>
      </c>
      <c r="E354" s="92" t="s">
        <v>905</v>
      </c>
      <c r="F354" s="92" t="s">
        <v>315</v>
      </c>
      <c r="G354" s="92" t="s">
        <v>762</v>
      </c>
      <c r="H354" s="92">
        <v>1010</v>
      </c>
      <c r="I354" s="91"/>
      <c r="K354" s="88">
        <v>2023</v>
      </c>
      <c r="L354" s="88" t="s">
        <v>506</v>
      </c>
      <c r="M354" s="88" t="s">
        <v>507</v>
      </c>
      <c r="N354" s="88" t="s">
        <v>931</v>
      </c>
      <c r="O354" s="88" t="s">
        <v>905</v>
      </c>
      <c r="P354" s="88" t="s">
        <v>315</v>
      </c>
      <c r="Q354" s="88" t="s">
        <v>762</v>
      </c>
      <c r="R354" s="89">
        <v>1341</v>
      </c>
    </row>
    <row r="355" spans="1:18" x14ac:dyDescent="0.25">
      <c r="A355" s="91">
        <v>2024</v>
      </c>
      <c r="B355" s="91" t="s">
        <v>506</v>
      </c>
      <c r="C355" s="91" t="s">
        <v>507</v>
      </c>
      <c r="D355" s="92" t="s">
        <v>931</v>
      </c>
      <c r="E355" s="92" t="s">
        <v>905</v>
      </c>
      <c r="F355" s="92" t="s">
        <v>313</v>
      </c>
      <c r="G355" s="92" t="s">
        <v>760</v>
      </c>
      <c r="H355" s="92">
        <v>9203</v>
      </c>
      <c r="I355" s="91"/>
      <c r="K355" s="88">
        <v>2023</v>
      </c>
      <c r="L355" s="88" t="s">
        <v>506</v>
      </c>
      <c r="M355" s="88" t="s">
        <v>507</v>
      </c>
      <c r="N355" s="88" t="s">
        <v>931</v>
      </c>
      <c r="O355" s="88" t="s">
        <v>905</v>
      </c>
      <c r="P355" s="88" t="s">
        <v>313</v>
      </c>
      <c r="Q355" s="88" t="s">
        <v>760</v>
      </c>
      <c r="R355" s="89">
        <v>8908</v>
      </c>
    </row>
    <row r="356" spans="1:18" x14ac:dyDescent="0.25">
      <c r="A356" s="91">
        <v>2024</v>
      </c>
      <c r="B356" s="91" t="s">
        <v>506</v>
      </c>
      <c r="C356" s="91" t="s">
        <v>507</v>
      </c>
      <c r="D356" s="92" t="s">
        <v>931</v>
      </c>
      <c r="E356" s="92" t="s">
        <v>905</v>
      </c>
      <c r="F356" s="92" t="s">
        <v>307</v>
      </c>
      <c r="G356" s="92" t="s">
        <v>754</v>
      </c>
      <c r="H356" s="92">
        <v>2829</v>
      </c>
      <c r="I356" s="91"/>
      <c r="K356" s="88">
        <v>2023</v>
      </c>
      <c r="L356" s="88" t="s">
        <v>506</v>
      </c>
      <c r="M356" s="88" t="s">
        <v>507</v>
      </c>
      <c r="N356" s="88" t="s">
        <v>931</v>
      </c>
      <c r="O356" s="88" t="s">
        <v>905</v>
      </c>
      <c r="P356" s="88" t="s">
        <v>307</v>
      </c>
      <c r="Q356" s="88" t="s">
        <v>754</v>
      </c>
      <c r="R356" s="89">
        <v>2692</v>
      </c>
    </row>
    <row r="357" spans="1:18" x14ac:dyDescent="0.25">
      <c r="A357" s="91">
        <v>2024</v>
      </c>
      <c r="B357" s="91" t="s">
        <v>506</v>
      </c>
      <c r="C357" s="91" t="s">
        <v>507</v>
      </c>
      <c r="D357" s="92" t="s">
        <v>931</v>
      </c>
      <c r="E357" s="92" t="s">
        <v>905</v>
      </c>
      <c r="F357" s="92" t="s">
        <v>299</v>
      </c>
      <c r="G357" s="92" t="s">
        <v>746</v>
      </c>
      <c r="H357" s="92">
        <v>56883</v>
      </c>
      <c r="I357" s="91"/>
      <c r="K357" s="88">
        <v>2023</v>
      </c>
      <c r="L357" s="88" t="s">
        <v>506</v>
      </c>
      <c r="M357" s="88" t="s">
        <v>507</v>
      </c>
      <c r="N357" s="88" t="s">
        <v>931</v>
      </c>
      <c r="O357" s="88" t="s">
        <v>905</v>
      </c>
      <c r="P357" s="88" t="s">
        <v>299</v>
      </c>
      <c r="Q357" s="88" t="s">
        <v>746</v>
      </c>
      <c r="R357" s="89">
        <v>49957</v>
      </c>
    </row>
    <row r="358" spans="1:18" x14ac:dyDescent="0.25">
      <c r="A358" s="91">
        <v>2024</v>
      </c>
      <c r="B358" s="91" t="s">
        <v>506</v>
      </c>
      <c r="C358" s="91" t="s">
        <v>507</v>
      </c>
      <c r="D358" s="92" t="s">
        <v>931</v>
      </c>
      <c r="E358" s="92" t="s">
        <v>905</v>
      </c>
      <c r="F358" s="92" t="s">
        <v>300</v>
      </c>
      <c r="G358" s="92" t="s">
        <v>747</v>
      </c>
      <c r="H358" s="92">
        <v>24221</v>
      </c>
      <c r="I358" s="91"/>
      <c r="K358" s="88">
        <v>2023</v>
      </c>
      <c r="L358" s="88" t="s">
        <v>506</v>
      </c>
      <c r="M358" s="88" t="s">
        <v>507</v>
      </c>
      <c r="N358" s="88" t="s">
        <v>931</v>
      </c>
      <c r="O358" s="88" t="s">
        <v>905</v>
      </c>
      <c r="P358" s="88" t="s">
        <v>300</v>
      </c>
      <c r="Q358" s="88" t="s">
        <v>747</v>
      </c>
      <c r="R358" s="89">
        <v>23526</v>
      </c>
    </row>
    <row r="359" spans="1:18" x14ac:dyDescent="0.25">
      <c r="A359" s="91">
        <v>2024</v>
      </c>
      <c r="B359" s="91" t="s">
        <v>506</v>
      </c>
      <c r="C359" s="91" t="s">
        <v>507</v>
      </c>
      <c r="D359" s="92" t="s">
        <v>931</v>
      </c>
      <c r="E359" s="92" t="s">
        <v>905</v>
      </c>
      <c r="F359" s="92" t="s">
        <v>308</v>
      </c>
      <c r="G359" s="92" t="s">
        <v>755</v>
      </c>
      <c r="H359" s="92">
        <v>12270</v>
      </c>
      <c r="I359" s="91"/>
      <c r="K359" s="88">
        <v>2023</v>
      </c>
      <c r="L359" s="88" t="s">
        <v>506</v>
      </c>
      <c r="M359" s="88" t="s">
        <v>507</v>
      </c>
      <c r="N359" s="88" t="s">
        <v>931</v>
      </c>
      <c r="O359" s="88" t="s">
        <v>905</v>
      </c>
      <c r="P359" s="88" t="s">
        <v>308</v>
      </c>
      <c r="Q359" s="88" t="s">
        <v>755</v>
      </c>
      <c r="R359" s="89">
        <v>10741</v>
      </c>
    </row>
    <row r="360" spans="1:18" x14ac:dyDescent="0.25">
      <c r="A360" s="91">
        <v>2024</v>
      </c>
      <c r="B360" s="91" t="s">
        <v>506</v>
      </c>
      <c r="C360" s="91" t="s">
        <v>507</v>
      </c>
      <c r="D360" s="92" t="s">
        <v>931</v>
      </c>
      <c r="E360" s="92" t="s">
        <v>905</v>
      </c>
      <c r="F360" s="92" t="s">
        <v>309</v>
      </c>
      <c r="G360" s="92" t="s">
        <v>756</v>
      </c>
      <c r="H360" s="92">
        <v>6376</v>
      </c>
      <c r="I360" s="91"/>
      <c r="K360" s="88">
        <v>2023</v>
      </c>
      <c r="L360" s="88" t="s">
        <v>506</v>
      </c>
      <c r="M360" s="88" t="s">
        <v>507</v>
      </c>
      <c r="N360" s="88" t="s">
        <v>931</v>
      </c>
      <c r="O360" s="88" t="s">
        <v>905</v>
      </c>
      <c r="P360" s="88" t="s">
        <v>309</v>
      </c>
      <c r="Q360" s="88" t="s">
        <v>756</v>
      </c>
      <c r="R360" s="89">
        <v>5725</v>
      </c>
    </row>
    <row r="361" spans="1:18" x14ac:dyDescent="0.25">
      <c r="A361" s="91">
        <v>2024</v>
      </c>
      <c r="B361" s="91" t="s">
        <v>506</v>
      </c>
      <c r="C361" s="91" t="s">
        <v>507</v>
      </c>
      <c r="D361" s="92" t="s">
        <v>931</v>
      </c>
      <c r="E361" s="92" t="s">
        <v>905</v>
      </c>
      <c r="F361" s="92" t="s">
        <v>303</v>
      </c>
      <c r="G361" s="92" t="s">
        <v>750</v>
      </c>
      <c r="H361" s="92">
        <v>11275</v>
      </c>
      <c r="I361" s="91"/>
      <c r="K361" s="88">
        <v>2023</v>
      </c>
      <c r="L361" s="88" t="s">
        <v>506</v>
      </c>
      <c r="M361" s="88" t="s">
        <v>507</v>
      </c>
      <c r="N361" s="88" t="s">
        <v>931</v>
      </c>
      <c r="O361" s="88" t="s">
        <v>905</v>
      </c>
      <c r="P361" s="88" t="s">
        <v>303</v>
      </c>
      <c r="Q361" s="88" t="s">
        <v>750</v>
      </c>
      <c r="R361" s="89">
        <v>11486</v>
      </c>
    </row>
    <row r="362" spans="1:18" x14ac:dyDescent="0.25">
      <c r="A362" s="91">
        <v>2024</v>
      </c>
      <c r="B362" s="91" t="s">
        <v>506</v>
      </c>
      <c r="C362" s="91" t="s">
        <v>507</v>
      </c>
      <c r="D362" s="92" t="s">
        <v>931</v>
      </c>
      <c r="E362" s="92" t="s">
        <v>905</v>
      </c>
      <c r="F362" s="92" t="s">
        <v>304</v>
      </c>
      <c r="G362" s="92" t="s">
        <v>751</v>
      </c>
      <c r="H362" s="92">
        <v>4780</v>
      </c>
      <c r="I362" s="91"/>
      <c r="K362" s="88">
        <v>2023</v>
      </c>
      <c r="L362" s="88" t="s">
        <v>506</v>
      </c>
      <c r="M362" s="88" t="s">
        <v>507</v>
      </c>
      <c r="N362" s="88" t="s">
        <v>931</v>
      </c>
      <c r="O362" s="88" t="s">
        <v>905</v>
      </c>
      <c r="P362" s="88" t="s">
        <v>304</v>
      </c>
      <c r="Q362" s="88" t="s">
        <v>751</v>
      </c>
      <c r="R362" s="89">
        <v>5684</v>
      </c>
    </row>
    <row r="363" spans="1:18" x14ac:dyDescent="0.25">
      <c r="A363" s="91">
        <v>2024</v>
      </c>
      <c r="B363" s="91" t="s">
        <v>506</v>
      </c>
      <c r="C363" s="91" t="s">
        <v>507</v>
      </c>
      <c r="D363" s="92" t="s">
        <v>931</v>
      </c>
      <c r="E363" s="92" t="s">
        <v>905</v>
      </c>
      <c r="F363" s="92" t="s">
        <v>316</v>
      </c>
      <c r="G363" s="92" t="s">
        <v>763</v>
      </c>
      <c r="H363" s="92">
        <v>40590</v>
      </c>
      <c r="I363" s="91"/>
      <c r="K363" s="88">
        <v>2023</v>
      </c>
      <c r="L363" s="88" t="s">
        <v>506</v>
      </c>
      <c r="M363" s="88" t="s">
        <v>507</v>
      </c>
      <c r="N363" s="88" t="s">
        <v>931</v>
      </c>
      <c r="O363" s="88" t="s">
        <v>905</v>
      </c>
      <c r="P363" s="88" t="s">
        <v>316</v>
      </c>
      <c r="Q363" s="88" t="s">
        <v>763</v>
      </c>
      <c r="R363" s="89">
        <v>37598</v>
      </c>
    </row>
    <row r="364" spans="1:18" x14ac:dyDescent="0.25">
      <c r="A364" s="91">
        <v>2024</v>
      </c>
      <c r="B364" s="91" t="s">
        <v>506</v>
      </c>
      <c r="C364" s="91" t="s">
        <v>507</v>
      </c>
      <c r="D364" s="92" t="s">
        <v>207</v>
      </c>
      <c r="E364" s="92" t="s">
        <v>477</v>
      </c>
      <c r="F364" s="92" t="s">
        <v>207</v>
      </c>
      <c r="G364" s="92" t="s">
        <v>477</v>
      </c>
      <c r="H364" s="92">
        <v>136280</v>
      </c>
      <c r="I364" s="91"/>
      <c r="K364" s="88">
        <v>2023</v>
      </c>
      <c r="L364" s="88" t="s">
        <v>506</v>
      </c>
      <c r="M364" s="88" t="s">
        <v>507</v>
      </c>
      <c r="N364" s="88" t="s">
        <v>207</v>
      </c>
      <c r="O364" s="88" t="s">
        <v>477</v>
      </c>
      <c r="P364" s="88" t="s">
        <v>207</v>
      </c>
      <c r="Q364" s="88" t="s">
        <v>477</v>
      </c>
      <c r="R364" s="89">
        <v>131110</v>
      </c>
    </row>
    <row r="365" spans="1:18" x14ac:dyDescent="0.25">
      <c r="A365" s="91">
        <v>2024</v>
      </c>
      <c r="B365" s="91" t="s">
        <v>506</v>
      </c>
      <c r="C365" s="91" t="s">
        <v>507</v>
      </c>
      <c r="D365" s="92" t="s">
        <v>116</v>
      </c>
      <c r="E365" s="92" t="s">
        <v>453</v>
      </c>
      <c r="F365" s="92" t="s">
        <v>116</v>
      </c>
      <c r="G365" s="92" t="s">
        <v>453</v>
      </c>
      <c r="H365" s="92">
        <v>123506</v>
      </c>
      <c r="I365" s="91"/>
      <c r="K365" s="88">
        <v>2023</v>
      </c>
      <c r="L365" s="88" t="s">
        <v>506</v>
      </c>
      <c r="M365" s="88" t="s">
        <v>507</v>
      </c>
      <c r="N365" s="88" t="s">
        <v>116</v>
      </c>
      <c r="O365" s="88" t="s">
        <v>453</v>
      </c>
      <c r="P365" s="88" t="s">
        <v>116</v>
      </c>
      <c r="Q365" s="88" t="s">
        <v>453</v>
      </c>
      <c r="R365" s="89">
        <v>103969</v>
      </c>
    </row>
    <row r="366" spans="1:18" x14ac:dyDescent="0.25">
      <c r="A366" s="91">
        <v>2024</v>
      </c>
      <c r="B366" s="91" t="s">
        <v>506</v>
      </c>
      <c r="C366" s="91" t="s">
        <v>507</v>
      </c>
      <c r="D366" s="92" t="s">
        <v>116</v>
      </c>
      <c r="E366" s="92" t="s">
        <v>453</v>
      </c>
      <c r="F366" s="92" t="s">
        <v>117</v>
      </c>
      <c r="G366" s="92" t="s">
        <v>454</v>
      </c>
      <c r="H366" s="92">
        <v>53720</v>
      </c>
      <c r="I366" s="91"/>
      <c r="K366" s="88">
        <v>2023</v>
      </c>
      <c r="L366" s="88" t="s">
        <v>506</v>
      </c>
      <c r="M366" s="88" t="s">
        <v>507</v>
      </c>
      <c r="N366" s="88" t="s">
        <v>116</v>
      </c>
      <c r="O366" s="88" t="s">
        <v>453</v>
      </c>
      <c r="P366" s="88" t="s">
        <v>117</v>
      </c>
      <c r="Q366" s="88" t="s">
        <v>454</v>
      </c>
      <c r="R366" s="89">
        <v>44931</v>
      </c>
    </row>
    <row r="367" spans="1:18" x14ac:dyDescent="0.25">
      <c r="A367" s="91">
        <v>2024</v>
      </c>
      <c r="B367" s="91" t="s">
        <v>506</v>
      </c>
      <c r="C367" s="91" t="s">
        <v>507</v>
      </c>
      <c r="D367" s="92" t="s">
        <v>932</v>
      </c>
      <c r="E367" s="92" t="s">
        <v>906</v>
      </c>
      <c r="F367" s="92" t="s">
        <v>35</v>
      </c>
      <c r="G367" s="92" t="s">
        <v>546</v>
      </c>
      <c r="H367" s="92">
        <v>3228</v>
      </c>
      <c r="I367" s="91"/>
      <c r="K367" s="88">
        <v>2023</v>
      </c>
      <c r="L367" s="88" t="s">
        <v>506</v>
      </c>
      <c r="M367" s="88" t="s">
        <v>507</v>
      </c>
      <c r="N367" s="88" t="s">
        <v>932</v>
      </c>
      <c r="O367" s="88" t="s">
        <v>906</v>
      </c>
      <c r="P367" s="88" t="s">
        <v>35</v>
      </c>
      <c r="Q367" s="88" t="s">
        <v>546</v>
      </c>
      <c r="R367" s="89">
        <v>2377</v>
      </c>
    </row>
    <row r="368" spans="1:18" x14ac:dyDescent="0.25">
      <c r="A368" s="91">
        <v>2024</v>
      </c>
      <c r="B368" s="91" t="s">
        <v>506</v>
      </c>
      <c r="C368" s="91" t="s">
        <v>507</v>
      </c>
      <c r="D368" s="92" t="s">
        <v>932</v>
      </c>
      <c r="E368" s="92" t="s">
        <v>906</v>
      </c>
      <c r="F368" s="92" t="s">
        <v>233</v>
      </c>
      <c r="G368" s="92" t="s">
        <v>696</v>
      </c>
      <c r="H368" s="92">
        <v>3028</v>
      </c>
      <c r="I368" s="91"/>
      <c r="K368" s="88">
        <v>2023</v>
      </c>
      <c r="L368" s="88" t="s">
        <v>506</v>
      </c>
      <c r="M368" s="88" t="s">
        <v>507</v>
      </c>
      <c r="N368" s="88" t="s">
        <v>932</v>
      </c>
      <c r="O368" s="88" t="s">
        <v>906</v>
      </c>
      <c r="P368" s="88" t="s">
        <v>233</v>
      </c>
      <c r="Q368" s="88" t="s">
        <v>696</v>
      </c>
      <c r="R368" s="89">
        <v>2692</v>
      </c>
    </row>
    <row r="369" spans="1:18" x14ac:dyDescent="0.25">
      <c r="A369" s="91">
        <v>2024</v>
      </c>
      <c r="B369" s="91" t="s">
        <v>506</v>
      </c>
      <c r="C369" s="91" t="s">
        <v>507</v>
      </c>
      <c r="D369" s="92" t="s">
        <v>932</v>
      </c>
      <c r="E369" s="92" t="s">
        <v>906</v>
      </c>
      <c r="F369" s="92" t="s">
        <v>276</v>
      </c>
      <c r="G369" s="92" t="s">
        <v>731</v>
      </c>
      <c r="H369" s="92">
        <v>3186</v>
      </c>
      <c r="I369" s="91"/>
      <c r="K369" s="88">
        <v>2023</v>
      </c>
      <c r="L369" s="88" t="s">
        <v>506</v>
      </c>
      <c r="M369" s="88" t="s">
        <v>507</v>
      </c>
      <c r="N369" s="88" t="s">
        <v>932</v>
      </c>
      <c r="O369" s="88" t="s">
        <v>906</v>
      </c>
      <c r="P369" s="88" t="s">
        <v>276</v>
      </c>
      <c r="Q369" s="88" t="s">
        <v>731</v>
      </c>
      <c r="R369" s="89">
        <v>3006</v>
      </c>
    </row>
    <row r="370" spans="1:18" x14ac:dyDescent="0.25">
      <c r="A370" s="91">
        <v>2024</v>
      </c>
      <c r="B370" s="91" t="s">
        <v>506</v>
      </c>
      <c r="C370" s="91" t="s">
        <v>507</v>
      </c>
      <c r="D370" s="92" t="s">
        <v>932</v>
      </c>
      <c r="E370" s="92" t="s">
        <v>906</v>
      </c>
      <c r="F370" s="92" t="s">
        <v>234</v>
      </c>
      <c r="G370" s="92" t="s">
        <v>697</v>
      </c>
      <c r="H370" s="92">
        <v>41192</v>
      </c>
      <c r="I370" s="91"/>
      <c r="K370" s="88">
        <v>2023</v>
      </c>
      <c r="L370" s="88" t="s">
        <v>506</v>
      </c>
      <c r="M370" s="88" t="s">
        <v>507</v>
      </c>
      <c r="N370" s="88" t="s">
        <v>932</v>
      </c>
      <c r="O370" s="88" t="s">
        <v>906</v>
      </c>
      <c r="P370" s="88" t="s">
        <v>234</v>
      </c>
      <c r="Q370" s="88" t="s">
        <v>697</v>
      </c>
      <c r="R370" s="89">
        <v>34874</v>
      </c>
    </row>
    <row r="371" spans="1:18" x14ac:dyDescent="0.25">
      <c r="A371" s="91">
        <v>2024</v>
      </c>
      <c r="B371" s="91" t="s">
        <v>506</v>
      </c>
      <c r="C371" s="91" t="s">
        <v>507</v>
      </c>
      <c r="D371" s="92" t="s">
        <v>932</v>
      </c>
      <c r="E371" s="92" t="s">
        <v>906</v>
      </c>
      <c r="F371" s="92" t="s">
        <v>33</v>
      </c>
      <c r="G371" s="92" t="s">
        <v>544</v>
      </c>
      <c r="H371" s="92">
        <v>4022</v>
      </c>
      <c r="I371" s="91"/>
      <c r="K371" s="88">
        <v>2023</v>
      </c>
      <c r="L371" s="88" t="s">
        <v>506</v>
      </c>
      <c r="M371" s="88" t="s">
        <v>507</v>
      </c>
      <c r="N371" s="88" t="s">
        <v>932</v>
      </c>
      <c r="O371" s="88" t="s">
        <v>906</v>
      </c>
      <c r="P371" s="88" t="s">
        <v>33</v>
      </c>
      <c r="Q371" s="88" t="s">
        <v>544</v>
      </c>
      <c r="R371" s="89">
        <v>3449</v>
      </c>
    </row>
    <row r="372" spans="1:18" x14ac:dyDescent="0.25">
      <c r="A372" s="91">
        <v>2024</v>
      </c>
      <c r="B372" s="91" t="s">
        <v>506</v>
      </c>
      <c r="C372" s="91" t="s">
        <v>507</v>
      </c>
      <c r="D372" s="92" t="s">
        <v>932</v>
      </c>
      <c r="E372" s="92" t="s">
        <v>906</v>
      </c>
      <c r="F372" s="92" t="s">
        <v>235</v>
      </c>
      <c r="G372" s="92" t="s">
        <v>698</v>
      </c>
      <c r="H372" s="92">
        <v>25502</v>
      </c>
      <c r="I372" s="91"/>
      <c r="K372" s="88">
        <v>2023</v>
      </c>
      <c r="L372" s="88" t="s">
        <v>506</v>
      </c>
      <c r="M372" s="88" t="s">
        <v>507</v>
      </c>
      <c r="N372" s="88" t="s">
        <v>932</v>
      </c>
      <c r="O372" s="88" t="s">
        <v>906</v>
      </c>
      <c r="P372" s="88" t="s">
        <v>235</v>
      </c>
      <c r="Q372" s="88" t="s">
        <v>698</v>
      </c>
      <c r="R372" s="89">
        <v>25362</v>
      </c>
    </row>
    <row r="373" spans="1:18" x14ac:dyDescent="0.25">
      <c r="A373" s="91">
        <v>2024</v>
      </c>
      <c r="B373" s="91" t="s">
        <v>506</v>
      </c>
      <c r="C373" s="91" t="s">
        <v>507</v>
      </c>
      <c r="D373" s="92" t="s">
        <v>932</v>
      </c>
      <c r="E373" s="92" t="s">
        <v>906</v>
      </c>
      <c r="F373" s="92" t="s">
        <v>236</v>
      </c>
      <c r="G373" s="92" t="s">
        <v>699</v>
      </c>
      <c r="H373" s="92">
        <v>1393</v>
      </c>
      <c r="I373" s="91"/>
      <c r="K373" s="88">
        <v>2023</v>
      </c>
      <c r="L373" s="88" t="s">
        <v>506</v>
      </c>
      <c r="M373" s="88" t="s">
        <v>507</v>
      </c>
      <c r="N373" s="88" t="s">
        <v>932</v>
      </c>
      <c r="O373" s="88" t="s">
        <v>906</v>
      </c>
      <c r="P373" s="88" t="s">
        <v>236</v>
      </c>
      <c r="Q373" s="88" t="s">
        <v>699</v>
      </c>
      <c r="R373" s="89">
        <v>946</v>
      </c>
    </row>
    <row r="374" spans="1:18" x14ac:dyDescent="0.25">
      <c r="A374" s="91">
        <v>2024</v>
      </c>
      <c r="B374" s="91" t="s">
        <v>506</v>
      </c>
      <c r="C374" s="91" t="s">
        <v>507</v>
      </c>
      <c r="D374" s="92" t="s">
        <v>373</v>
      </c>
      <c r="E374" s="92" t="s">
        <v>501</v>
      </c>
      <c r="F374" s="92" t="s">
        <v>373</v>
      </c>
      <c r="G374" s="92" t="s">
        <v>501</v>
      </c>
      <c r="H374" s="92">
        <v>14374</v>
      </c>
      <c r="I374" s="91"/>
      <c r="K374" s="88">
        <v>2023</v>
      </c>
      <c r="L374" s="88" t="s">
        <v>506</v>
      </c>
      <c r="M374" s="88" t="s">
        <v>507</v>
      </c>
      <c r="N374" s="88" t="s">
        <v>373</v>
      </c>
      <c r="O374" s="88" t="s">
        <v>501</v>
      </c>
      <c r="P374" s="88" t="s">
        <v>373</v>
      </c>
      <c r="Q374" s="88" t="s">
        <v>501</v>
      </c>
      <c r="R374" s="89">
        <v>13274</v>
      </c>
    </row>
    <row r="375" spans="1:18" x14ac:dyDescent="0.25">
      <c r="A375" s="91">
        <v>2024</v>
      </c>
      <c r="B375" s="91" t="s">
        <v>506</v>
      </c>
      <c r="C375" s="91" t="s">
        <v>507</v>
      </c>
      <c r="D375" s="92" t="s">
        <v>373</v>
      </c>
      <c r="E375" s="92" t="s">
        <v>501</v>
      </c>
      <c r="F375" s="92" t="s">
        <v>168</v>
      </c>
      <c r="G375" s="92" t="s">
        <v>464</v>
      </c>
      <c r="H375" s="92">
        <v>7327</v>
      </c>
      <c r="I375" s="91"/>
      <c r="K375" s="88">
        <v>2023</v>
      </c>
      <c r="L375" s="88" t="s">
        <v>506</v>
      </c>
      <c r="M375" s="88" t="s">
        <v>507</v>
      </c>
      <c r="N375" s="88" t="s">
        <v>373</v>
      </c>
      <c r="O375" s="88" t="s">
        <v>501</v>
      </c>
      <c r="P375" s="88" t="s">
        <v>168</v>
      </c>
      <c r="Q375" s="88" t="s">
        <v>464</v>
      </c>
      <c r="R375" s="89">
        <v>5798</v>
      </c>
    </row>
    <row r="376" spans="1:18" x14ac:dyDescent="0.25">
      <c r="A376" s="91">
        <v>2024</v>
      </c>
      <c r="B376" s="91" t="s">
        <v>506</v>
      </c>
      <c r="C376" s="91" t="s">
        <v>507</v>
      </c>
      <c r="D376" s="92" t="s">
        <v>103</v>
      </c>
      <c r="E376" s="92" t="s">
        <v>446</v>
      </c>
      <c r="F376" s="92" t="s">
        <v>103</v>
      </c>
      <c r="G376" s="92" t="s">
        <v>446</v>
      </c>
      <c r="H376" s="92">
        <v>325544</v>
      </c>
      <c r="I376" s="91"/>
      <c r="K376" s="88">
        <v>2023</v>
      </c>
      <c r="L376" s="88" t="s">
        <v>506</v>
      </c>
      <c r="M376" s="88" t="s">
        <v>507</v>
      </c>
      <c r="N376" s="88" t="s">
        <v>103</v>
      </c>
      <c r="O376" s="88" t="s">
        <v>446</v>
      </c>
      <c r="P376" s="88" t="s">
        <v>103</v>
      </c>
      <c r="Q376" s="88" t="s">
        <v>446</v>
      </c>
      <c r="R376" s="89">
        <v>312198</v>
      </c>
    </row>
    <row r="377" spans="1:18" x14ac:dyDescent="0.25">
      <c r="A377" s="91">
        <v>2024</v>
      </c>
      <c r="B377" s="91" t="s">
        <v>506</v>
      </c>
      <c r="C377" s="91" t="s">
        <v>507</v>
      </c>
      <c r="D377" s="92" t="s">
        <v>103</v>
      </c>
      <c r="E377" s="92" t="s">
        <v>446</v>
      </c>
      <c r="F377" s="92" t="s">
        <v>104</v>
      </c>
      <c r="G377" s="92" t="s">
        <v>447</v>
      </c>
      <c r="H377" s="92">
        <v>119441</v>
      </c>
      <c r="I377" s="91"/>
      <c r="K377" s="88">
        <v>2023</v>
      </c>
      <c r="L377" s="88" t="s">
        <v>506</v>
      </c>
      <c r="M377" s="88" t="s">
        <v>507</v>
      </c>
      <c r="N377" s="88" t="s">
        <v>103</v>
      </c>
      <c r="O377" s="88" t="s">
        <v>446</v>
      </c>
      <c r="P377" s="88" t="s">
        <v>104</v>
      </c>
      <c r="Q377" s="88" t="s">
        <v>447</v>
      </c>
      <c r="R377" s="89">
        <v>113035</v>
      </c>
    </row>
    <row r="378" spans="1:18" x14ac:dyDescent="0.25">
      <c r="A378" s="91">
        <v>2024</v>
      </c>
      <c r="B378" s="91" t="s">
        <v>506</v>
      </c>
      <c r="C378" s="91" t="s">
        <v>507</v>
      </c>
      <c r="D378" s="92" t="s">
        <v>269</v>
      </c>
      <c r="E378" s="92" t="s">
        <v>485</v>
      </c>
      <c r="F378" s="92" t="s">
        <v>269</v>
      </c>
      <c r="G378" s="92" t="s">
        <v>485</v>
      </c>
      <c r="H378" s="92">
        <v>196781</v>
      </c>
      <c r="I378" s="91"/>
      <c r="K378" s="88">
        <v>2023</v>
      </c>
      <c r="L378" s="88" t="s">
        <v>506</v>
      </c>
      <c r="M378" s="88" t="s">
        <v>507</v>
      </c>
      <c r="N378" s="88" t="s">
        <v>269</v>
      </c>
      <c r="O378" s="88" t="s">
        <v>485</v>
      </c>
      <c r="P378" s="88" t="s">
        <v>269</v>
      </c>
      <c r="Q378" s="88" t="s">
        <v>485</v>
      </c>
      <c r="R378" s="89">
        <v>192526</v>
      </c>
    </row>
    <row r="379" spans="1:18" x14ac:dyDescent="0.25">
      <c r="A379" s="91">
        <v>2024</v>
      </c>
      <c r="B379" s="91" t="s">
        <v>506</v>
      </c>
      <c r="C379" s="91" t="s">
        <v>507</v>
      </c>
      <c r="D379" s="92" t="s">
        <v>269</v>
      </c>
      <c r="E379" s="92" t="s">
        <v>485</v>
      </c>
      <c r="F379" s="92" t="s">
        <v>270</v>
      </c>
      <c r="G379" s="92" t="s">
        <v>486</v>
      </c>
      <c r="H379" s="92">
        <v>61974</v>
      </c>
      <c r="I379" s="91"/>
      <c r="K379" s="88">
        <v>2023</v>
      </c>
      <c r="L379" s="88" t="s">
        <v>506</v>
      </c>
      <c r="M379" s="88" t="s">
        <v>507</v>
      </c>
      <c r="N379" s="88" t="s">
        <v>269</v>
      </c>
      <c r="O379" s="88" t="s">
        <v>485</v>
      </c>
      <c r="P379" s="88" t="s">
        <v>270</v>
      </c>
      <c r="Q379" s="88" t="s">
        <v>486</v>
      </c>
      <c r="R379" s="89">
        <v>59990</v>
      </c>
    </row>
    <row r="380" spans="1:18" x14ac:dyDescent="0.25">
      <c r="A380" s="91">
        <v>2024</v>
      </c>
      <c r="B380" s="91" t="s">
        <v>506</v>
      </c>
      <c r="C380" s="91" t="s">
        <v>507</v>
      </c>
      <c r="D380" s="92" t="s">
        <v>14</v>
      </c>
      <c r="E380" s="92" t="s">
        <v>432</v>
      </c>
      <c r="F380" s="92" t="s">
        <v>14</v>
      </c>
      <c r="G380" s="92" t="s">
        <v>432</v>
      </c>
      <c r="H380" s="92">
        <v>26094</v>
      </c>
      <c r="I380" s="91"/>
      <c r="K380" s="88">
        <v>2023</v>
      </c>
      <c r="L380" s="88" t="s">
        <v>506</v>
      </c>
      <c r="M380" s="88" t="s">
        <v>507</v>
      </c>
      <c r="N380" s="88" t="s">
        <v>14</v>
      </c>
      <c r="O380" s="88" t="s">
        <v>432</v>
      </c>
      <c r="P380" s="88" t="s">
        <v>14</v>
      </c>
      <c r="Q380" s="88" t="s">
        <v>432</v>
      </c>
      <c r="R380" s="89">
        <v>25193</v>
      </c>
    </row>
    <row r="381" spans="1:18" x14ac:dyDescent="0.25">
      <c r="A381" s="91">
        <v>2024</v>
      </c>
      <c r="B381" s="91" t="s">
        <v>506</v>
      </c>
      <c r="C381" s="91" t="s">
        <v>507</v>
      </c>
      <c r="D381" s="92" t="s">
        <v>933</v>
      </c>
      <c r="E381" s="92" t="s">
        <v>907</v>
      </c>
      <c r="F381" s="92" t="s">
        <v>32</v>
      </c>
      <c r="G381" s="92" t="s">
        <v>543</v>
      </c>
      <c r="H381" s="92">
        <v>20438</v>
      </c>
      <c r="I381" s="91"/>
      <c r="K381" s="88">
        <v>2023</v>
      </c>
      <c r="L381" s="88" t="s">
        <v>506</v>
      </c>
      <c r="M381" s="88" t="s">
        <v>507</v>
      </c>
      <c r="N381" s="88" t="s">
        <v>933</v>
      </c>
      <c r="O381" s="88" t="s">
        <v>907</v>
      </c>
      <c r="P381" s="88" t="s">
        <v>32</v>
      </c>
      <c r="Q381" s="88" t="s">
        <v>543</v>
      </c>
      <c r="R381" s="89">
        <v>17034</v>
      </c>
    </row>
    <row r="382" spans="1:18" x14ac:dyDescent="0.25">
      <c r="A382" s="91">
        <v>2024</v>
      </c>
      <c r="B382" s="91" t="s">
        <v>506</v>
      </c>
      <c r="C382" s="91" t="s">
        <v>507</v>
      </c>
      <c r="D382" s="92" t="s">
        <v>933</v>
      </c>
      <c r="E382" s="92" t="s">
        <v>907</v>
      </c>
      <c r="F382" s="92" t="s">
        <v>346</v>
      </c>
      <c r="G382" s="92" t="s">
        <v>788</v>
      </c>
      <c r="H382" s="92">
        <v>48362</v>
      </c>
      <c r="I382" s="91"/>
      <c r="K382" s="88">
        <v>2023</v>
      </c>
      <c r="L382" s="88" t="s">
        <v>506</v>
      </c>
      <c r="M382" s="88" t="s">
        <v>507</v>
      </c>
      <c r="N382" s="88" t="s">
        <v>933</v>
      </c>
      <c r="O382" s="88" t="s">
        <v>907</v>
      </c>
      <c r="P382" s="88" t="s">
        <v>346</v>
      </c>
      <c r="Q382" s="88" t="s">
        <v>788</v>
      </c>
      <c r="R382" s="89">
        <v>45612</v>
      </c>
    </row>
    <row r="383" spans="1:18" x14ac:dyDescent="0.25">
      <c r="A383" s="91">
        <v>2024</v>
      </c>
      <c r="B383" s="91" t="s">
        <v>506</v>
      </c>
      <c r="C383" s="91" t="s">
        <v>507</v>
      </c>
      <c r="D383" s="92" t="s">
        <v>933</v>
      </c>
      <c r="E383" s="92" t="s">
        <v>907</v>
      </c>
      <c r="F383" s="92" t="s">
        <v>27</v>
      </c>
      <c r="G383" s="92" t="s">
        <v>537</v>
      </c>
      <c r="H383" s="92">
        <v>55974</v>
      </c>
      <c r="I383" s="91"/>
      <c r="K383" s="88">
        <v>2023</v>
      </c>
      <c r="L383" s="88" t="s">
        <v>506</v>
      </c>
      <c r="M383" s="88" t="s">
        <v>507</v>
      </c>
      <c r="N383" s="88" t="s">
        <v>933</v>
      </c>
      <c r="O383" s="88" t="s">
        <v>907</v>
      </c>
      <c r="P383" s="88" t="s">
        <v>27</v>
      </c>
      <c r="Q383" s="88" t="s">
        <v>537</v>
      </c>
      <c r="R383" s="89">
        <v>46388</v>
      </c>
    </row>
    <row r="384" spans="1:18" x14ac:dyDescent="0.25">
      <c r="A384" s="91">
        <v>2024</v>
      </c>
      <c r="B384" s="91" t="s">
        <v>506</v>
      </c>
      <c r="C384" s="91" t="s">
        <v>507</v>
      </c>
      <c r="D384" s="92" t="s">
        <v>933</v>
      </c>
      <c r="E384" s="92" t="s">
        <v>907</v>
      </c>
      <c r="F384" s="92" t="s">
        <v>353</v>
      </c>
      <c r="G384" s="92" t="s">
        <v>795</v>
      </c>
      <c r="H384" s="92">
        <v>29156</v>
      </c>
      <c r="I384" s="91"/>
      <c r="K384" s="88">
        <v>2023</v>
      </c>
      <c r="L384" s="88" t="s">
        <v>506</v>
      </c>
      <c r="M384" s="88" t="s">
        <v>507</v>
      </c>
      <c r="N384" s="88" t="s">
        <v>933</v>
      </c>
      <c r="O384" s="88" t="s">
        <v>907</v>
      </c>
      <c r="P384" s="88" t="s">
        <v>353</v>
      </c>
      <c r="Q384" s="88" t="s">
        <v>795</v>
      </c>
      <c r="R384" s="89">
        <v>26416</v>
      </c>
    </row>
    <row r="385" spans="1:18" x14ac:dyDescent="0.25">
      <c r="A385" s="91">
        <v>2024</v>
      </c>
      <c r="B385" s="91" t="s">
        <v>506</v>
      </c>
      <c r="C385" s="91" t="s">
        <v>507</v>
      </c>
      <c r="D385" s="92" t="s">
        <v>933</v>
      </c>
      <c r="E385" s="92" t="s">
        <v>907</v>
      </c>
      <c r="F385" s="92" t="s">
        <v>354</v>
      </c>
      <c r="G385" s="92" t="s">
        <v>796</v>
      </c>
      <c r="H385" s="92">
        <v>14222</v>
      </c>
      <c r="I385" s="91"/>
      <c r="K385" s="88">
        <v>2023</v>
      </c>
      <c r="L385" s="88" t="s">
        <v>506</v>
      </c>
      <c r="M385" s="88" t="s">
        <v>507</v>
      </c>
      <c r="N385" s="88" t="s">
        <v>933</v>
      </c>
      <c r="O385" s="88" t="s">
        <v>907</v>
      </c>
      <c r="P385" s="88" t="s">
        <v>354</v>
      </c>
      <c r="Q385" s="88" t="s">
        <v>796</v>
      </c>
      <c r="R385" s="89">
        <v>11612</v>
      </c>
    </row>
    <row r="386" spans="1:18" x14ac:dyDescent="0.25">
      <c r="A386" s="91">
        <v>2024</v>
      </c>
      <c r="B386" s="91" t="s">
        <v>506</v>
      </c>
      <c r="C386" s="91" t="s">
        <v>507</v>
      </c>
      <c r="D386" s="92" t="s">
        <v>933</v>
      </c>
      <c r="E386" s="92" t="s">
        <v>907</v>
      </c>
      <c r="F386" s="92" t="s">
        <v>347</v>
      </c>
      <c r="G386" s="92" t="s">
        <v>789</v>
      </c>
      <c r="H386" s="92">
        <v>59232</v>
      </c>
      <c r="I386" s="91"/>
      <c r="K386" s="88">
        <v>2023</v>
      </c>
      <c r="L386" s="88" t="s">
        <v>506</v>
      </c>
      <c r="M386" s="88" t="s">
        <v>507</v>
      </c>
      <c r="N386" s="88" t="s">
        <v>933</v>
      </c>
      <c r="O386" s="88" t="s">
        <v>907</v>
      </c>
      <c r="P386" s="88" t="s">
        <v>347</v>
      </c>
      <c r="Q386" s="88" t="s">
        <v>789</v>
      </c>
      <c r="R386" s="89">
        <v>53532</v>
      </c>
    </row>
    <row r="387" spans="1:18" x14ac:dyDescent="0.25">
      <c r="A387" s="91">
        <v>2024</v>
      </c>
      <c r="B387" s="91" t="s">
        <v>506</v>
      </c>
      <c r="C387" s="91" t="s">
        <v>507</v>
      </c>
      <c r="D387" s="92" t="s">
        <v>933</v>
      </c>
      <c r="E387" s="92" t="s">
        <v>907</v>
      </c>
      <c r="F387" s="92" t="s">
        <v>350</v>
      </c>
      <c r="G387" s="92" t="s">
        <v>792</v>
      </c>
      <c r="H387" s="92">
        <v>139625</v>
      </c>
      <c r="I387" s="91"/>
      <c r="K387" s="88">
        <v>2023</v>
      </c>
      <c r="L387" s="88" t="s">
        <v>506</v>
      </c>
      <c r="M387" s="88" t="s">
        <v>507</v>
      </c>
      <c r="N387" s="88" t="s">
        <v>933</v>
      </c>
      <c r="O387" s="88" t="s">
        <v>907</v>
      </c>
      <c r="P387" s="88" t="s">
        <v>350</v>
      </c>
      <c r="Q387" s="88" t="s">
        <v>792</v>
      </c>
      <c r="R387" s="89">
        <v>121496</v>
      </c>
    </row>
    <row r="388" spans="1:18" x14ac:dyDescent="0.25">
      <c r="A388" s="91">
        <v>2024</v>
      </c>
      <c r="B388" s="91" t="s">
        <v>506</v>
      </c>
      <c r="C388" s="91" t="s">
        <v>507</v>
      </c>
      <c r="D388" s="92" t="s">
        <v>933</v>
      </c>
      <c r="E388" s="92" t="s">
        <v>907</v>
      </c>
      <c r="F388" s="92" t="s">
        <v>355</v>
      </c>
      <c r="G388" s="92" t="s">
        <v>797</v>
      </c>
      <c r="H388" s="92">
        <v>85576</v>
      </c>
      <c r="I388" s="91"/>
      <c r="K388" s="88">
        <v>2023</v>
      </c>
      <c r="L388" s="88" t="s">
        <v>506</v>
      </c>
      <c r="M388" s="88" t="s">
        <v>507</v>
      </c>
      <c r="N388" s="88" t="s">
        <v>933</v>
      </c>
      <c r="O388" s="88" t="s">
        <v>907</v>
      </c>
      <c r="P388" s="88" t="s">
        <v>355</v>
      </c>
      <c r="Q388" s="88" t="s">
        <v>797</v>
      </c>
      <c r="R388" s="89">
        <v>67844</v>
      </c>
    </row>
    <row r="389" spans="1:18" x14ac:dyDescent="0.25">
      <c r="A389" s="91">
        <v>2024</v>
      </c>
      <c r="B389" s="91" t="s">
        <v>506</v>
      </c>
      <c r="C389" s="91" t="s">
        <v>507</v>
      </c>
      <c r="D389" s="92" t="s">
        <v>933</v>
      </c>
      <c r="E389" s="92" t="s">
        <v>907</v>
      </c>
      <c r="F389" s="92" t="s">
        <v>31</v>
      </c>
      <c r="G389" s="92" t="s">
        <v>542</v>
      </c>
      <c r="H389" s="92">
        <v>40621</v>
      </c>
      <c r="I389" s="91"/>
      <c r="K389" s="88">
        <v>2023</v>
      </c>
      <c r="L389" s="88" t="s">
        <v>506</v>
      </c>
      <c r="M389" s="88" t="s">
        <v>507</v>
      </c>
      <c r="N389" s="88" t="s">
        <v>933</v>
      </c>
      <c r="O389" s="88" t="s">
        <v>907</v>
      </c>
      <c r="P389" s="88" t="s">
        <v>31</v>
      </c>
      <c r="Q389" s="88" t="s">
        <v>542</v>
      </c>
      <c r="R389" s="89">
        <v>40357</v>
      </c>
    </row>
    <row r="390" spans="1:18" x14ac:dyDescent="0.25">
      <c r="A390" s="91">
        <v>2024</v>
      </c>
      <c r="B390" s="91" t="s">
        <v>506</v>
      </c>
      <c r="C390" s="91" t="s">
        <v>507</v>
      </c>
      <c r="D390" s="92" t="s">
        <v>933</v>
      </c>
      <c r="E390" s="92" t="s">
        <v>907</v>
      </c>
      <c r="F390" s="92" t="s">
        <v>360</v>
      </c>
      <c r="G390" s="92" t="s">
        <v>802</v>
      </c>
      <c r="H390" s="92">
        <v>75372</v>
      </c>
      <c r="I390" s="91"/>
      <c r="K390" s="88">
        <v>2023</v>
      </c>
      <c r="L390" s="88" t="s">
        <v>506</v>
      </c>
      <c r="M390" s="88" t="s">
        <v>507</v>
      </c>
      <c r="N390" s="88" t="s">
        <v>933</v>
      </c>
      <c r="O390" s="88" t="s">
        <v>907</v>
      </c>
      <c r="P390" s="88" t="s">
        <v>360</v>
      </c>
      <c r="Q390" s="88" t="s">
        <v>802</v>
      </c>
      <c r="R390" s="89">
        <v>71881</v>
      </c>
    </row>
    <row r="391" spans="1:18" x14ac:dyDescent="0.25">
      <c r="A391" s="91">
        <v>2024</v>
      </c>
      <c r="B391" s="91" t="s">
        <v>506</v>
      </c>
      <c r="C391" s="91" t="s">
        <v>507</v>
      </c>
      <c r="D391" s="92" t="s">
        <v>933</v>
      </c>
      <c r="E391" s="92" t="s">
        <v>907</v>
      </c>
      <c r="F391" s="92" t="s">
        <v>28</v>
      </c>
      <c r="G391" s="92" t="s">
        <v>538</v>
      </c>
      <c r="H391" s="92">
        <v>66839</v>
      </c>
      <c r="I391" s="91"/>
      <c r="K391" s="88">
        <v>2023</v>
      </c>
      <c r="L391" s="88" t="s">
        <v>506</v>
      </c>
      <c r="M391" s="88" t="s">
        <v>507</v>
      </c>
      <c r="N391" s="88" t="s">
        <v>933</v>
      </c>
      <c r="O391" s="88" t="s">
        <v>907</v>
      </c>
      <c r="P391" s="88" t="s">
        <v>28</v>
      </c>
      <c r="Q391" s="88" t="s">
        <v>538</v>
      </c>
      <c r="R391" s="89">
        <v>60514</v>
      </c>
    </row>
    <row r="392" spans="1:18" x14ac:dyDescent="0.25">
      <c r="A392" s="91">
        <v>2024</v>
      </c>
      <c r="B392" s="91" t="s">
        <v>506</v>
      </c>
      <c r="C392" s="91" t="s">
        <v>507</v>
      </c>
      <c r="D392" s="92" t="s">
        <v>933</v>
      </c>
      <c r="E392" s="92" t="s">
        <v>907</v>
      </c>
      <c r="F392" s="92" t="s">
        <v>29</v>
      </c>
      <c r="G392" s="92" t="s">
        <v>539</v>
      </c>
      <c r="H392" s="92">
        <v>33619</v>
      </c>
      <c r="I392" s="91"/>
      <c r="K392" s="88">
        <v>2023</v>
      </c>
      <c r="L392" s="88" t="s">
        <v>506</v>
      </c>
      <c r="M392" s="88" t="s">
        <v>507</v>
      </c>
      <c r="N392" s="88" t="s">
        <v>933</v>
      </c>
      <c r="O392" s="88" t="s">
        <v>907</v>
      </c>
      <c r="P392" s="88" t="s">
        <v>29</v>
      </c>
      <c r="Q392" s="88" t="s">
        <v>539</v>
      </c>
      <c r="R392" s="89">
        <v>29274</v>
      </c>
    </row>
    <row r="393" spans="1:18" x14ac:dyDescent="0.25">
      <c r="A393" s="91">
        <v>2024</v>
      </c>
      <c r="B393" s="91" t="s">
        <v>506</v>
      </c>
      <c r="C393" s="91" t="s">
        <v>507</v>
      </c>
      <c r="D393" s="92" t="s">
        <v>933</v>
      </c>
      <c r="E393" s="92" t="s">
        <v>907</v>
      </c>
      <c r="F393" s="92" t="s">
        <v>391</v>
      </c>
      <c r="G393" s="92" t="s">
        <v>540</v>
      </c>
      <c r="H393" s="92">
        <v>4340</v>
      </c>
      <c r="I393" s="91"/>
      <c r="K393" s="88">
        <v>2023</v>
      </c>
      <c r="L393" s="88" t="s">
        <v>506</v>
      </c>
      <c r="M393" s="88" t="s">
        <v>507</v>
      </c>
      <c r="N393" s="88" t="s">
        <v>933</v>
      </c>
      <c r="O393" s="88" t="s">
        <v>907</v>
      </c>
      <c r="P393" s="88" t="s">
        <v>391</v>
      </c>
      <c r="Q393" s="88" t="s">
        <v>540</v>
      </c>
      <c r="R393" s="89">
        <v>3422</v>
      </c>
    </row>
    <row r="394" spans="1:18" x14ac:dyDescent="0.25">
      <c r="A394" s="91">
        <v>2024</v>
      </c>
      <c r="B394" s="91" t="s">
        <v>506</v>
      </c>
      <c r="C394" s="91" t="s">
        <v>507</v>
      </c>
      <c r="D394" s="92" t="s">
        <v>933</v>
      </c>
      <c r="E394" s="92" t="s">
        <v>907</v>
      </c>
      <c r="F394" s="92" t="s">
        <v>305</v>
      </c>
      <c r="G394" s="92" t="s">
        <v>752</v>
      </c>
      <c r="H394" s="92">
        <v>2471</v>
      </c>
      <c r="I394" s="91"/>
      <c r="K394" s="88">
        <v>2023</v>
      </c>
      <c r="L394" s="88" t="s">
        <v>506</v>
      </c>
      <c r="M394" s="88" t="s">
        <v>507</v>
      </c>
      <c r="N394" s="88" t="s">
        <v>933</v>
      </c>
      <c r="O394" s="88" t="s">
        <v>907</v>
      </c>
      <c r="P394" s="88" t="s">
        <v>305</v>
      </c>
      <c r="Q394" s="88" t="s">
        <v>752</v>
      </c>
      <c r="R394" s="89">
        <v>2830</v>
      </c>
    </row>
    <row r="395" spans="1:18" x14ac:dyDescent="0.25">
      <c r="A395" s="91">
        <v>2024</v>
      </c>
      <c r="B395" s="91" t="s">
        <v>506</v>
      </c>
      <c r="C395" s="91" t="s">
        <v>507</v>
      </c>
      <c r="D395" s="92" t="s">
        <v>933</v>
      </c>
      <c r="E395" s="92" t="s">
        <v>907</v>
      </c>
      <c r="F395" s="92" t="s">
        <v>352</v>
      </c>
      <c r="G395" s="92" t="s">
        <v>794</v>
      </c>
      <c r="H395" s="92">
        <v>9758</v>
      </c>
      <c r="I395" s="91"/>
      <c r="K395" s="88">
        <v>2023</v>
      </c>
      <c r="L395" s="88" t="s">
        <v>506</v>
      </c>
      <c r="M395" s="88" t="s">
        <v>507</v>
      </c>
      <c r="N395" s="88" t="s">
        <v>933</v>
      </c>
      <c r="O395" s="88" t="s">
        <v>907</v>
      </c>
      <c r="P395" s="88" t="s">
        <v>352</v>
      </c>
      <c r="Q395" s="88" t="s">
        <v>794</v>
      </c>
      <c r="R395" s="89">
        <v>9145</v>
      </c>
    </row>
    <row r="396" spans="1:18" x14ac:dyDescent="0.25">
      <c r="A396" s="91">
        <v>2024</v>
      </c>
      <c r="B396" s="91" t="s">
        <v>506</v>
      </c>
      <c r="C396" s="91" t="s">
        <v>507</v>
      </c>
      <c r="D396" s="92" t="s">
        <v>933</v>
      </c>
      <c r="E396" s="92" t="s">
        <v>907</v>
      </c>
      <c r="F396" s="92" t="s">
        <v>376</v>
      </c>
      <c r="G396" s="92" t="s">
        <v>811</v>
      </c>
      <c r="H396" s="92">
        <v>22594</v>
      </c>
      <c r="I396" s="91"/>
      <c r="K396" s="88">
        <v>2023</v>
      </c>
      <c r="L396" s="88" t="s">
        <v>506</v>
      </c>
      <c r="M396" s="88" t="s">
        <v>507</v>
      </c>
      <c r="N396" s="88" t="s">
        <v>933</v>
      </c>
      <c r="O396" s="88" t="s">
        <v>907</v>
      </c>
      <c r="P396" s="88" t="s">
        <v>376</v>
      </c>
      <c r="Q396" s="88" t="s">
        <v>811</v>
      </c>
      <c r="R396" s="89">
        <v>24957</v>
      </c>
    </row>
    <row r="397" spans="1:18" x14ac:dyDescent="0.25">
      <c r="A397" s="91">
        <v>2024</v>
      </c>
      <c r="B397" s="91" t="s">
        <v>506</v>
      </c>
      <c r="C397" s="91" t="s">
        <v>507</v>
      </c>
      <c r="D397" s="92" t="s">
        <v>933</v>
      </c>
      <c r="E397" s="92" t="s">
        <v>907</v>
      </c>
      <c r="F397" s="92" t="s">
        <v>11</v>
      </c>
      <c r="G397" s="92" t="s">
        <v>524</v>
      </c>
      <c r="H397" s="92">
        <v>37076</v>
      </c>
      <c r="I397" s="91"/>
      <c r="K397" s="88">
        <v>2023</v>
      </c>
      <c r="L397" s="88" t="s">
        <v>506</v>
      </c>
      <c r="M397" s="88" t="s">
        <v>507</v>
      </c>
      <c r="N397" s="88" t="s">
        <v>933</v>
      </c>
      <c r="O397" s="88" t="s">
        <v>907</v>
      </c>
      <c r="P397" s="88" t="s">
        <v>11</v>
      </c>
      <c r="Q397" s="88" t="s">
        <v>524</v>
      </c>
      <c r="R397" s="89">
        <v>37538</v>
      </c>
    </row>
    <row r="398" spans="1:18" x14ac:dyDescent="0.25">
      <c r="A398" s="91">
        <v>2024</v>
      </c>
      <c r="B398" s="91" t="s">
        <v>506</v>
      </c>
      <c r="C398" s="91" t="s">
        <v>507</v>
      </c>
      <c r="D398" s="92" t="s">
        <v>933</v>
      </c>
      <c r="E398" s="92" t="s">
        <v>907</v>
      </c>
      <c r="F398" s="92" t="s">
        <v>25</v>
      </c>
      <c r="G398" s="92" t="s">
        <v>535</v>
      </c>
      <c r="H398" s="92">
        <v>75282</v>
      </c>
      <c r="I398" s="91"/>
      <c r="K398" s="88">
        <v>2023</v>
      </c>
      <c r="L398" s="88" t="s">
        <v>506</v>
      </c>
      <c r="M398" s="88" t="s">
        <v>507</v>
      </c>
      <c r="N398" s="88" t="s">
        <v>933</v>
      </c>
      <c r="O398" s="88" t="s">
        <v>907</v>
      </c>
      <c r="P398" s="88" t="s">
        <v>25</v>
      </c>
      <c r="Q398" s="88" t="s">
        <v>535</v>
      </c>
      <c r="R398" s="89">
        <v>66548</v>
      </c>
    </row>
    <row r="399" spans="1:18" x14ac:dyDescent="0.25">
      <c r="A399" s="91">
        <v>2024</v>
      </c>
      <c r="B399" s="91" t="s">
        <v>506</v>
      </c>
      <c r="C399" s="91" t="s">
        <v>507</v>
      </c>
      <c r="D399" s="92" t="s">
        <v>933</v>
      </c>
      <c r="E399" s="92" t="s">
        <v>907</v>
      </c>
      <c r="F399" s="92" t="s">
        <v>26</v>
      </c>
      <c r="G399" s="92" t="s">
        <v>536</v>
      </c>
      <c r="H399" s="92">
        <v>38674</v>
      </c>
      <c r="I399" s="91"/>
      <c r="K399" s="88">
        <v>2023</v>
      </c>
      <c r="L399" s="88" t="s">
        <v>506</v>
      </c>
      <c r="M399" s="88" t="s">
        <v>507</v>
      </c>
      <c r="N399" s="88" t="s">
        <v>933</v>
      </c>
      <c r="O399" s="88" t="s">
        <v>907</v>
      </c>
      <c r="P399" s="88" t="s">
        <v>26</v>
      </c>
      <c r="Q399" s="88" t="s">
        <v>536</v>
      </c>
      <c r="R399" s="89">
        <v>37861</v>
      </c>
    </row>
    <row r="400" spans="1:18" x14ac:dyDescent="0.25">
      <c r="A400" s="91">
        <v>2024</v>
      </c>
      <c r="B400" s="91" t="s">
        <v>506</v>
      </c>
      <c r="C400" s="91" t="s">
        <v>507</v>
      </c>
      <c r="D400" s="92" t="s">
        <v>933</v>
      </c>
      <c r="E400" s="92" t="s">
        <v>907</v>
      </c>
      <c r="F400" s="92" t="s">
        <v>30</v>
      </c>
      <c r="G400" s="92" t="s">
        <v>541</v>
      </c>
      <c r="H400" s="92">
        <v>32410</v>
      </c>
      <c r="I400" s="91"/>
      <c r="K400" s="88">
        <v>2023</v>
      </c>
      <c r="L400" s="88" t="s">
        <v>506</v>
      </c>
      <c r="M400" s="88" t="s">
        <v>507</v>
      </c>
      <c r="N400" s="88" t="s">
        <v>933</v>
      </c>
      <c r="O400" s="88" t="s">
        <v>907</v>
      </c>
      <c r="P400" s="88" t="s">
        <v>30</v>
      </c>
      <c r="Q400" s="88" t="s">
        <v>541</v>
      </c>
      <c r="R400" s="89">
        <v>28041</v>
      </c>
    </row>
    <row r="401" spans="1:18" x14ac:dyDescent="0.25">
      <c r="A401" s="91">
        <v>2024</v>
      </c>
      <c r="B401" s="91" t="s">
        <v>506</v>
      </c>
      <c r="C401" s="91" t="s">
        <v>507</v>
      </c>
      <c r="D401" s="92" t="s">
        <v>933</v>
      </c>
      <c r="E401" s="92" t="s">
        <v>907</v>
      </c>
      <c r="F401" s="92" t="s">
        <v>366</v>
      </c>
      <c r="G401" s="92" t="s">
        <v>805</v>
      </c>
      <c r="H401" s="92">
        <v>7883</v>
      </c>
      <c r="I401" s="91"/>
      <c r="K401" s="88">
        <v>2023</v>
      </c>
      <c r="L401" s="88" t="s">
        <v>506</v>
      </c>
      <c r="M401" s="88" t="s">
        <v>507</v>
      </c>
      <c r="N401" s="88" t="s">
        <v>933</v>
      </c>
      <c r="O401" s="88" t="s">
        <v>907</v>
      </c>
      <c r="P401" s="88" t="s">
        <v>366</v>
      </c>
      <c r="Q401" s="88" t="s">
        <v>805</v>
      </c>
      <c r="R401" s="89">
        <v>7501</v>
      </c>
    </row>
    <row r="402" spans="1:18" x14ac:dyDescent="0.25">
      <c r="H402" s="91"/>
      <c r="I402" s="91"/>
    </row>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sheetPr>
  <dimension ref="B4:D7"/>
  <sheetViews>
    <sheetView workbookViewId="0">
      <selection activeCell="E14" sqref="E14"/>
    </sheetView>
  </sheetViews>
  <sheetFormatPr defaultRowHeight="15" x14ac:dyDescent="0.25"/>
  <cols>
    <col min="2" max="2" width="14.85546875" bestFit="1" customWidth="1"/>
    <col min="3" max="3" width="9.5703125" bestFit="1" customWidth="1"/>
    <col min="4" max="4" width="9.7109375" bestFit="1" customWidth="1"/>
    <col min="5" max="5" width="9.5703125" bestFit="1" customWidth="1"/>
  </cols>
  <sheetData>
    <row r="4" spans="2:4" x14ac:dyDescent="0.25">
      <c r="B4" t="s">
        <v>504</v>
      </c>
    </row>
    <row r="5" spans="2:4" x14ac:dyDescent="0.25">
      <c r="C5" s="3">
        <v>2023</v>
      </c>
      <c r="D5">
        <v>2024</v>
      </c>
    </row>
    <row r="6" spans="2:4" x14ac:dyDescent="0.25">
      <c r="B6" t="s">
        <v>413</v>
      </c>
      <c r="C6" s="66">
        <v>5962</v>
      </c>
      <c r="D6" s="5">
        <v>6123</v>
      </c>
    </row>
    <row r="7" spans="2:4" x14ac:dyDescent="0.25">
      <c r="B7" t="s">
        <v>414</v>
      </c>
      <c r="C7" s="66">
        <v>7634</v>
      </c>
      <c r="D7" s="5">
        <v>7840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B3:J405"/>
  <sheetViews>
    <sheetView workbookViewId="0">
      <selection activeCell="P29" sqref="P29"/>
    </sheetView>
  </sheetViews>
  <sheetFormatPr defaultRowHeight="15" x14ac:dyDescent="0.25"/>
  <cols>
    <col min="2" max="2" width="20.140625" bestFit="1" customWidth="1"/>
    <col min="3" max="3" width="16.28515625" bestFit="1" customWidth="1"/>
    <col min="4" max="4" width="7" bestFit="1" customWidth="1"/>
    <col min="5" max="5" width="11.28515625" bestFit="1" customWidth="1"/>
    <col min="6" max="14" width="7" bestFit="1" customWidth="1"/>
    <col min="15" max="15" width="11.28515625" bestFit="1" customWidth="1"/>
    <col min="16" max="16" width="5" bestFit="1" customWidth="1"/>
    <col min="17" max="17" width="10.7109375" bestFit="1" customWidth="1"/>
    <col min="22" max="22" width="28.85546875" customWidth="1"/>
    <col min="23" max="23" width="20.7109375" customWidth="1"/>
    <col min="25" max="25" width="25.28515625" customWidth="1"/>
  </cols>
  <sheetData>
    <row r="3" spans="2:5" x14ac:dyDescent="0.25">
      <c r="B3" s="1" t="s">
        <v>508</v>
      </c>
      <c r="C3" s="1" t="s">
        <v>400</v>
      </c>
    </row>
    <row r="4" spans="2:5" x14ac:dyDescent="0.25">
      <c r="B4" s="1" t="s">
        <v>0</v>
      </c>
      <c r="C4">
        <v>2022</v>
      </c>
      <c r="D4">
        <v>2023</v>
      </c>
      <c r="E4" t="s">
        <v>399</v>
      </c>
    </row>
    <row r="5" spans="2:5" x14ac:dyDescent="0.25">
      <c r="B5" s="2" t="s">
        <v>1</v>
      </c>
      <c r="C5">
        <v>3</v>
      </c>
      <c r="D5">
        <v>3</v>
      </c>
      <c r="E5">
        <v>6</v>
      </c>
    </row>
    <row r="6" spans="2:5" x14ac:dyDescent="0.25">
      <c r="B6" s="2" t="s">
        <v>2</v>
      </c>
      <c r="C6">
        <v>730</v>
      </c>
      <c r="D6">
        <v>780</v>
      </c>
      <c r="E6">
        <v>1510</v>
      </c>
    </row>
    <row r="7" spans="2:5" x14ac:dyDescent="0.25">
      <c r="B7" s="2" t="s">
        <v>3</v>
      </c>
      <c r="C7">
        <v>325</v>
      </c>
      <c r="D7">
        <v>340</v>
      </c>
      <c r="E7">
        <v>665</v>
      </c>
    </row>
    <row r="8" spans="2:5" x14ac:dyDescent="0.25">
      <c r="B8" s="2" t="s">
        <v>4</v>
      </c>
      <c r="C8">
        <v>9</v>
      </c>
      <c r="D8">
        <v>3</v>
      </c>
      <c r="E8">
        <v>12</v>
      </c>
    </row>
    <row r="9" spans="2:5" x14ac:dyDescent="0.25">
      <c r="B9" s="2" t="s">
        <v>5</v>
      </c>
      <c r="C9">
        <v>59</v>
      </c>
      <c r="D9">
        <v>60</v>
      </c>
      <c r="E9">
        <v>119</v>
      </c>
    </row>
    <row r="10" spans="2:5" x14ac:dyDescent="0.25">
      <c r="B10" s="2" t="s">
        <v>6</v>
      </c>
      <c r="C10">
        <v>9</v>
      </c>
      <c r="D10">
        <v>8</v>
      </c>
      <c r="E10">
        <v>17</v>
      </c>
    </row>
    <row r="11" spans="2:5" x14ac:dyDescent="0.25">
      <c r="B11" s="2" t="s">
        <v>7</v>
      </c>
      <c r="C11">
        <v>11</v>
      </c>
      <c r="D11">
        <v>5</v>
      </c>
      <c r="E11">
        <v>16</v>
      </c>
    </row>
    <row r="12" spans="2:5" x14ac:dyDescent="0.25">
      <c r="B12" s="2" t="s">
        <v>8</v>
      </c>
      <c r="C12">
        <v>7</v>
      </c>
      <c r="D12">
        <v>7</v>
      </c>
      <c r="E12">
        <v>14</v>
      </c>
    </row>
    <row r="13" spans="2:5" x14ac:dyDescent="0.25">
      <c r="B13" s="2" t="s">
        <v>9</v>
      </c>
      <c r="C13">
        <v>19</v>
      </c>
      <c r="D13">
        <v>17</v>
      </c>
      <c r="E13">
        <v>36</v>
      </c>
    </row>
    <row r="14" spans="2:5" x14ac:dyDescent="0.25">
      <c r="B14" s="2" t="s">
        <v>10</v>
      </c>
      <c r="C14">
        <v>8</v>
      </c>
      <c r="D14">
        <v>7</v>
      </c>
      <c r="E14">
        <v>15</v>
      </c>
    </row>
    <row r="15" spans="2:5" x14ac:dyDescent="0.25">
      <c r="B15" s="2" t="s">
        <v>11</v>
      </c>
      <c r="C15">
        <v>68</v>
      </c>
      <c r="D15">
        <v>71</v>
      </c>
      <c r="E15">
        <v>139</v>
      </c>
    </row>
    <row r="16" spans="2:5" x14ac:dyDescent="0.25">
      <c r="B16" s="2" t="s">
        <v>12</v>
      </c>
      <c r="C16">
        <v>1265</v>
      </c>
      <c r="D16">
        <v>1193</v>
      </c>
      <c r="E16">
        <v>2458</v>
      </c>
    </row>
    <row r="17" spans="2:5" x14ac:dyDescent="0.25">
      <c r="B17" s="2" t="s">
        <v>13</v>
      </c>
      <c r="C17">
        <v>243</v>
      </c>
      <c r="D17">
        <v>274</v>
      </c>
      <c r="E17">
        <v>517</v>
      </c>
    </row>
    <row r="18" spans="2:5" x14ac:dyDescent="0.25">
      <c r="B18" s="2" t="s">
        <v>14</v>
      </c>
      <c r="C18">
        <v>88</v>
      </c>
      <c r="D18">
        <v>88</v>
      </c>
      <c r="E18">
        <v>176</v>
      </c>
    </row>
    <row r="19" spans="2:5" x14ac:dyDescent="0.25">
      <c r="B19" s="2" t="s">
        <v>15</v>
      </c>
      <c r="C19">
        <v>234</v>
      </c>
      <c r="D19">
        <v>228</v>
      </c>
      <c r="E19">
        <v>462</v>
      </c>
    </row>
    <row r="20" spans="2:5" x14ac:dyDescent="0.25">
      <c r="B20" s="2" t="s">
        <v>16</v>
      </c>
      <c r="C20">
        <v>114</v>
      </c>
      <c r="D20">
        <v>115</v>
      </c>
      <c r="E20">
        <v>229</v>
      </c>
    </row>
    <row r="21" spans="2:5" x14ac:dyDescent="0.25">
      <c r="B21" s="2" t="s">
        <v>17</v>
      </c>
      <c r="C21">
        <v>453</v>
      </c>
      <c r="D21">
        <v>467</v>
      </c>
      <c r="E21">
        <v>920</v>
      </c>
    </row>
    <row r="22" spans="2:5" x14ac:dyDescent="0.25">
      <c r="B22" s="2" t="s">
        <v>18</v>
      </c>
      <c r="C22">
        <v>175</v>
      </c>
      <c r="D22">
        <v>163</v>
      </c>
      <c r="E22">
        <v>338</v>
      </c>
    </row>
    <row r="23" spans="2:5" x14ac:dyDescent="0.25">
      <c r="B23" s="2" t="s">
        <v>19</v>
      </c>
      <c r="C23">
        <v>2</v>
      </c>
      <c r="D23">
        <v>4</v>
      </c>
      <c r="E23">
        <v>6</v>
      </c>
    </row>
    <row r="24" spans="2:5" x14ac:dyDescent="0.25">
      <c r="B24" s="2" t="s">
        <v>20</v>
      </c>
      <c r="C24">
        <v>20</v>
      </c>
      <c r="D24">
        <v>24</v>
      </c>
      <c r="E24">
        <v>44</v>
      </c>
    </row>
    <row r="25" spans="2:5" x14ac:dyDescent="0.25">
      <c r="B25" s="2" t="s">
        <v>21</v>
      </c>
      <c r="C25">
        <v>40</v>
      </c>
      <c r="D25">
        <v>38</v>
      </c>
      <c r="E25">
        <v>78</v>
      </c>
    </row>
    <row r="26" spans="2:5" x14ac:dyDescent="0.25">
      <c r="B26" s="2" t="s">
        <v>22</v>
      </c>
      <c r="C26">
        <v>18</v>
      </c>
      <c r="D26">
        <v>16</v>
      </c>
      <c r="E26">
        <v>34</v>
      </c>
    </row>
    <row r="27" spans="2:5" x14ac:dyDescent="0.25">
      <c r="B27" s="2" t="s">
        <v>23</v>
      </c>
      <c r="C27">
        <v>10</v>
      </c>
      <c r="D27">
        <v>12</v>
      </c>
      <c r="E27">
        <v>22</v>
      </c>
    </row>
    <row r="28" spans="2:5" x14ac:dyDescent="0.25">
      <c r="B28" s="2" t="s">
        <v>24</v>
      </c>
      <c r="C28">
        <v>674</v>
      </c>
      <c r="D28">
        <v>711</v>
      </c>
      <c r="E28">
        <v>1385</v>
      </c>
    </row>
    <row r="29" spans="2:5" x14ac:dyDescent="0.25">
      <c r="B29" s="2" t="s">
        <v>25</v>
      </c>
      <c r="C29">
        <v>318</v>
      </c>
      <c r="D29">
        <v>326</v>
      </c>
      <c r="E29">
        <v>644</v>
      </c>
    </row>
    <row r="30" spans="2:5" x14ac:dyDescent="0.25">
      <c r="B30" s="2" t="s">
        <v>26</v>
      </c>
      <c r="C30">
        <v>180</v>
      </c>
      <c r="D30">
        <v>176</v>
      </c>
      <c r="E30">
        <v>356</v>
      </c>
    </row>
    <row r="31" spans="2:5" x14ac:dyDescent="0.25">
      <c r="B31" s="2" t="s">
        <v>27</v>
      </c>
      <c r="C31">
        <v>181</v>
      </c>
      <c r="D31">
        <v>199</v>
      </c>
      <c r="E31">
        <v>380</v>
      </c>
    </row>
    <row r="32" spans="2:5" x14ac:dyDescent="0.25">
      <c r="B32" s="2" t="s">
        <v>28</v>
      </c>
      <c r="C32">
        <v>274</v>
      </c>
      <c r="D32">
        <v>270</v>
      </c>
      <c r="E32">
        <v>544</v>
      </c>
    </row>
    <row r="33" spans="2:5" x14ac:dyDescent="0.25">
      <c r="B33" s="2" t="s">
        <v>29</v>
      </c>
      <c r="C33">
        <v>129</v>
      </c>
      <c r="D33">
        <v>139</v>
      </c>
      <c r="E33">
        <v>268</v>
      </c>
    </row>
    <row r="34" spans="2:5" x14ac:dyDescent="0.25">
      <c r="B34" s="2" t="s">
        <v>30</v>
      </c>
      <c r="C34">
        <v>109</v>
      </c>
      <c r="D34">
        <v>121</v>
      </c>
      <c r="E34">
        <v>230</v>
      </c>
    </row>
    <row r="35" spans="2:5" x14ac:dyDescent="0.25">
      <c r="B35" s="2" t="s">
        <v>31</v>
      </c>
      <c r="C35">
        <v>114</v>
      </c>
      <c r="D35">
        <v>106</v>
      </c>
      <c r="E35">
        <v>220</v>
      </c>
    </row>
    <row r="36" spans="2:5" x14ac:dyDescent="0.25">
      <c r="B36" s="2" t="s">
        <v>32</v>
      </c>
      <c r="C36">
        <v>61</v>
      </c>
      <c r="D36">
        <v>63</v>
      </c>
      <c r="E36">
        <v>124</v>
      </c>
    </row>
    <row r="37" spans="2:5" x14ac:dyDescent="0.25">
      <c r="B37" s="2" t="s">
        <v>33</v>
      </c>
      <c r="C37">
        <v>19</v>
      </c>
      <c r="D37">
        <v>14</v>
      </c>
      <c r="E37">
        <v>33</v>
      </c>
    </row>
    <row r="38" spans="2:5" x14ac:dyDescent="0.25">
      <c r="B38" s="2" t="s">
        <v>34</v>
      </c>
      <c r="C38">
        <v>92</v>
      </c>
      <c r="D38">
        <v>84</v>
      </c>
      <c r="E38">
        <v>176</v>
      </c>
    </row>
    <row r="39" spans="2:5" x14ac:dyDescent="0.25">
      <c r="B39" s="2" t="s">
        <v>35</v>
      </c>
      <c r="C39">
        <v>10</v>
      </c>
      <c r="D39">
        <v>13</v>
      </c>
      <c r="E39">
        <v>23</v>
      </c>
    </row>
    <row r="40" spans="2:5" x14ac:dyDescent="0.25">
      <c r="B40" s="2" t="s">
        <v>36</v>
      </c>
      <c r="C40">
        <v>44</v>
      </c>
      <c r="D40">
        <v>47</v>
      </c>
      <c r="E40">
        <v>91</v>
      </c>
    </row>
    <row r="41" spans="2:5" x14ac:dyDescent="0.25">
      <c r="B41" s="2" t="s">
        <v>37</v>
      </c>
      <c r="C41">
        <v>7141</v>
      </c>
      <c r="D41">
        <v>7062</v>
      </c>
      <c r="E41">
        <v>14203</v>
      </c>
    </row>
    <row r="42" spans="2:5" x14ac:dyDescent="0.25">
      <c r="B42" s="2" t="s">
        <v>38</v>
      </c>
      <c r="C42">
        <v>3139</v>
      </c>
      <c r="D42">
        <v>3103</v>
      </c>
      <c r="E42">
        <v>6242</v>
      </c>
    </row>
    <row r="43" spans="2:5" x14ac:dyDescent="0.25">
      <c r="B43" s="2" t="s">
        <v>39</v>
      </c>
      <c r="C43">
        <v>189</v>
      </c>
      <c r="D43">
        <v>221</v>
      </c>
      <c r="E43">
        <v>410</v>
      </c>
    </row>
    <row r="44" spans="2:5" x14ac:dyDescent="0.25">
      <c r="B44" s="2" t="s">
        <v>40</v>
      </c>
      <c r="C44">
        <v>84</v>
      </c>
      <c r="D44">
        <v>101</v>
      </c>
      <c r="E44">
        <v>185</v>
      </c>
    </row>
    <row r="45" spans="2:5" x14ac:dyDescent="0.25">
      <c r="B45" s="2" t="s">
        <v>41</v>
      </c>
      <c r="C45">
        <v>228</v>
      </c>
      <c r="D45">
        <v>236</v>
      </c>
      <c r="E45">
        <v>464</v>
      </c>
    </row>
    <row r="46" spans="2:5" x14ac:dyDescent="0.25">
      <c r="B46" s="2" t="s">
        <v>42</v>
      </c>
      <c r="C46">
        <v>63</v>
      </c>
      <c r="D46">
        <v>69</v>
      </c>
      <c r="E46">
        <v>132</v>
      </c>
    </row>
    <row r="47" spans="2:5" x14ac:dyDescent="0.25">
      <c r="B47" s="2" t="s">
        <v>43</v>
      </c>
      <c r="C47">
        <v>275</v>
      </c>
      <c r="D47">
        <v>271</v>
      </c>
      <c r="E47">
        <v>546</v>
      </c>
    </row>
    <row r="48" spans="2:5" x14ac:dyDescent="0.25">
      <c r="B48" s="2" t="s">
        <v>44</v>
      </c>
      <c r="C48">
        <v>83</v>
      </c>
      <c r="D48">
        <v>91</v>
      </c>
      <c r="E48">
        <v>174</v>
      </c>
    </row>
    <row r="49" spans="2:5" x14ac:dyDescent="0.25">
      <c r="B49" s="2" t="s">
        <v>45</v>
      </c>
      <c r="C49">
        <v>112</v>
      </c>
      <c r="D49">
        <v>103</v>
      </c>
      <c r="E49">
        <v>215</v>
      </c>
    </row>
    <row r="50" spans="2:5" x14ac:dyDescent="0.25">
      <c r="B50" s="2" t="s">
        <v>46</v>
      </c>
      <c r="C50">
        <v>152</v>
      </c>
      <c r="D50">
        <v>154</v>
      </c>
      <c r="E50">
        <v>306</v>
      </c>
    </row>
    <row r="51" spans="2:5" x14ac:dyDescent="0.25">
      <c r="B51" s="2" t="s">
        <v>47</v>
      </c>
      <c r="C51">
        <v>144</v>
      </c>
      <c r="D51">
        <v>138</v>
      </c>
      <c r="E51">
        <v>282</v>
      </c>
    </row>
    <row r="52" spans="2:5" x14ac:dyDescent="0.25">
      <c r="B52" s="2" t="s">
        <v>48</v>
      </c>
      <c r="C52">
        <v>246</v>
      </c>
      <c r="D52">
        <v>249</v>
      </c>
      <c r="E52">
        <v>495</v>
      </c>
    </row>
    <row r="53" spans="2:5" x14ac:dyDescent="0.25">
      <c r="B53" s="2" t="s">
        <v>49</v>
      </c>
      <c r="C53">
        <v>92</v>
      </c>
      <c r="D53">
        <v>107</v>
      </c>
      <c r="E53">
        <v>199</v>
      </c>
    </row>
    <row r="54" spans="2:5" x14ac:dyDescent="0.25">
      <c r="B54" s="2" t="s">
        <v>50</v>
      </c>
      <c r="C54">
        <v>190</v>
      </c>
      <c r="D54">
        <v>199</v>
      </c>
      <c r="E54">
        <v>389</v>
      </c>
    </row>
    <row r="55" spans="2:5" x14ac:dyDescent="0.25">
      <c r="B55" s="2" t="s">
        <v>51</v>
      </c>
      <c r="C55">
        <v>116</v>
      </c>
      <c r="D55">
        <v>117</v>
      </c>
      <c r="E55">
        <v>233</v>
      </c>
    </row>
    <row r="56" spans="2:5" x14ac:dyDescent="0.25">
      <c r="B56" s="2" t="s">
        <v>52</v>
      </c>
      <c r="C56">
        <v>48</v>
      </c>
      <c r="D56">
        <v>55</v>
      </c>
      <c r="E56">
        <v>103</v>
      </c>
    </row>
    <row r="57" spans="2:5" x14ac:dyDescent="0.25">
      <c r="B57" s="2" t="s">
        <v>53</v>
      </c>
      <c r="C57">
        <v>5</v>
      </c>
      <c r="D57">
        <v>5</v>
      </c>
      <c r="E57">
        <v>10</v>
      </c>
    </row>
    <row r="58" spans="2:5" x14ac:dyDescent="0.25">
      <c r="B58" s="2" t="s">
        <v>54</v>
      </c>
      <c r="C58">
        <v>5</v>
      </c>
      <c r="D58">
        <v>6</v>
      </c>
      <c r="E58">
        <v>11</v>
      </c>
    </row>
    <row r="59" spans="2:5" x14ac:dyDescent="0.25">
      <c r="B59" s="2" t="s">
        <v>55</v>
      </c>
      <c r="C59">
        <v>7</v>
      </c>
      <c r="D59">
        <v>9</v>
      </c>
      <c r="E59">
        <v>16</v>
      </c>
    </row>
    <row r="60" spans="2:5" x14ac:dyDescent="0.25">
      <c r="B60" s="2" t="s">
        <v>56</v>
      </c>
      <c r="C60">
        <v>960</v>
      </c>
      <c r="D60">
        <v>970</v>
      </c>
      <c r="E60">
        <v>1930</v>
      </c>
    </row>
    <row r="61" spans="2:5" x14ac:dyDescent="0.25">
      <c r="B61" s="2" t="s">
        <v>57</v>
      </c>
      <c r="C61">
        <v>54</v>
      </c>
      <c r="D61">
        <v>65</v>
      </c>
      <c r="E61">
        <v>119</v>
      </c>
    </row>
    <row r="62" spans="2:5" x14ac:dyDescent="0.25">
      <c r="B62" s="2" t="s">
        <v>58</v>
      </c>
      <c r="C62">
        <v>4</v>
      </c>
      <c r="D62">
        <v>7</v>
      </c>
      <c r="E62">
        <v>11</v>
      </c>
    </row>
    <row r="63" spans="2:5" x14ac:dyDescent="0.25">
      <c r="B63" s="2" t="s">
        <v>60</v>
      </c>
      <c r="C63">
        <v>69</v>
      </c>
      <c r="D63">
        <v>61</v>
      </c>
      <c r="E63">
        <v>130</v>
      </c>
    </row>
    <row r="64" spans="2:5" x14ac:dyDescent="0.25">
      <c r="B64" s="2" t="s">
        <v>61</v>
      </c>
      <c r="C64">
        <v>8</v>
      </c>
      <c r="D64">
        <v>6</v>
      </c>
      <c r="E64">
        <v>14</v>
      </c>
    </row>
    <row r="65" spans="2:5" x14ac:dyDescent="0.25">
      <c r="B65" s="2" t="s">
        <v>62</v>
      </c>
      <c r="C65">
        <v>510</v>
      </c>
      <c r="D65">
        <v>499</v>
      </c>
      <c r="E65">
        <v>1009</v>
      </c>
    </row>
    <row r="66" spans="2:5" x14ac:dyDescent="0.25">
      <c r="B66" s="2" t="s">
        <v>63</v>
      </c>
      <c r="C66">
        <v>279</v>
      </c>
      <c r="D66">
        <v>286</v>
      </c>
      <c r="E66">
        <v>565</v>
      </c>
    </row>
    <row r="67" spans="2:5" x14ac:dyDescent="0.25">
      <c r="B67" s="2" t="s">
        <v>64</v>
      </c>
      <c r="C67">
        <v>796</v>
      </c>
      <c r="D67">
        <v>782</v>
      </c>
      <c r="E67">
        <v>1578</v>
      </c>
    </row>
    <row r="68" spans="2:5" x14ac:dyDescent="0.25">
      <c r="B68" s="2" t="s">
        <v>65</v>
      </c>
      <c r="C68">
        <v>341</v>
      </c>
      <c r="D68">
        <v>343</v>
      </c>
      <c r="E68">
        <v>684</v>
      </c>
    </row>
    <row r="69" spans="2:5" x14ac:dyDescent="0.25">
      <c r="B69" s="2" t="s">
        <v>66</v>
      </c>
      <c r="C69">
        <v>12</v>
      </c>
      <c r="D69">
        <v>7</v>
      </c>
      <c r="E69">
        <v>19</v>
      </c>
    </row>
    <row r="70" spans="2:5" x14ac:dyDescent="0.25">
      <c r="B70" s="2" t="s">
        <v>67</v>
      </c>
      <c r="C70">
        <v>6</v>
      </c>
      <c r="D70">
        <v>7</v>
      </c>
      <c r="E70">
        <v>13</v>
      </c>
    </row>
    <row r="71" spans="2:5" x14ac:dyDescent="0.25">
      <c r="B71" s="2" t="s">
        <v>68</v>
      </c>
      <c r="C71">
        <v>46</v>
      </c>
      <c r="D71">
        <v>48</v>
      </c>
      <c r="E71">
        <v>94</v>
      </c>
    </row>
    <row r="72" spans="2:5" x14ac:dyDescent="0.25">
      <c r="B72" s="2" t="s">
        <v>69</v>
      </c>
      <c r="C72">
        <v>26</v>
      </c>
      <c r="D72">
        <v>29</v>
      </c>
      <c r="E72">
        <v>55</v>
      </c>
    </row>
    <row r="73" spans="2:5" x14ac:dyDescent="0.25">
      <c r="B73" s="2" t="s">
        <v>70</v>
      </c>
      <c r="C73">
        <v>756</v>
      </c>
      <c r="D73">
        <v>729</v>
      </c>
      <c r="E73">
        <v>1485</v>
      </c>
    </row>
    <row r="74" spans="2:5" x14ac:dyDescent="0.25">
      <c r="B74" s="2" t="s">
        <v>71</v>
      </c>
      <c r="C74">
        <v>293</v>
      </c>
      <c r="D74">
        <v>281</v>
      </c>
      <c r="E74">
        <v>574</v>
      </c>
    </row>
    <row r="75" spans="2:5" x14ac:dyDescent="0.25">
      <c r="B75" s="2" t="s">
        <v>72</v>
      </c>
      <c r="C75">
        <v>478</v>
      </c>
      <c r="D75">
        <v>451</v>
      </c>
      <c r="E75">
        <v>929</v>
      </c>
    </row>
    <row r="76" spans="2:5" x14ac:dyDescent="0.25">
      <c r="B76" s="2" t="s">
        <v>73</v>
      </c>
      <c r="C76">
        <v>101</v>
      </c>
      <c r="D76">
        <v>95</v>
      </c>
      <c r="E76">
        <v>196</v>
      </c>
    </row>
    <row r="77" spans="2:5" x14ac:dyDescent="0.25">
      <c r="B77" s="2" t="s">
        <v>74</v>
      </c>
      <c r="C77">
        <v>856</v>
      </c>
      <c r="D77">
        <v>891</v>
      </c>
      <c r="E77">
        <v>1747</v>
      </c>
    </row>
    <row r="78" spans="2:5" x14ac:dyDescent="0.25">
      <c r="B78" s="2" t="s">
        <v>75</v>
      </c>
      <c r="C78">
        <v>342</v>
      </c>
      <c r="D78">
        <v>363</v>
      </c>
      <c r="E78">
        <v>705</v>
      </c>
    </row>
    <row r="79" spans="2:5" x14ac:dyDescent="0.25">
      <c r="B79" s="2" t="s">
        <v>76</v>
      </c>
      <c r="C79">
        <v>14</v>
      </c>
      <c r="D79">
        <v>13</v>
      </c>
      <c r="E79">
        <v>27</v>
      </c>
    </row>
    <row r="80" spans="2:5" x14ac:dyDescent="0.25">
      <c r="B80" s="2" t="s">
        <v>77</v>
      </c>
      <c r="C80">
        <v>69</v>
      </c>
      <c r="D80">
        <v>60</v>
      </c>
      <c r="E80">
        <v>129</v>
      </c>
    </row>
    <row r="81" spans="2:5" x14ac:dyDescent="0.25">
      <c r="B81" s="2" t="s">
        <v>78</v>
      </c>
      <c r="C81">
        <v>18</v>
      </c>
      <c r="D81">
        <v>18</v>
      </c>
      <c r="E81">
        <v>36</v>
      </c>
    </row>
    <row r="82" spans="2:5" x14ac:dyDescent="0.25">
      <c r="B82" s="2" t="s">
        <v>79</v>
      </c>
      <c r="C82">
        <v>9</v>
      </c>
      <c r="D82">
        <v>7</v>
      </c>
      <c r="E82">
        <v>16</v>
      </c>
    </row>
    <row r="83" spans="2:5" x14ac:dyDescent="0.25">
      <c r="B83" s="2" t="s">
        <v>80</v>
      </c>
      <c r="C83">
        <v>55</v>
      </c>
      <c r="D83">
        <v>48</v>
      </c>
      <c r="E83">
        <v>103</v>
      </c>
    </row>
    <row r="84" spans="2:5" x14ac:dyDescent="0.25">
      <c r="B84" s="2" t="s">
        <v>81</v>
      </c>
      <c r="C84">
        <v>16</v>
      </c>
      <c r="D84">
        <v>16</v>
      </c>
      <c r="E84">
        <v>32</v>
      </c>
    </row>
    <row r="85" spans="2:5" x14ac:dyDescent="0.25">
      <c r="B85" s="2" t="s">
        <v>82</v>
      </c>
      <c r="C85">
        <v>20</v>
      </c>
      <c r="D85">
        <v>18</v>
      </c>
      <c r="E85">
        <v>38</v>
      </c>
    </row>
    <row r="86" spans="2:5" x14ac:dyDescent="0.25">
      <c r="B86" s="2" t="s">
        <v>83</v>
      </c>
      <c r="C86">
        <v>33</v>
      </c>
      <c r="D86">
        <v>37</v>
      </c>
      <c r="E86">
        <v>70</v>
      </c>
    </row>
    <row r="87" spans="2:5" x14ac:dyDescent="0.25">
      <c r="B87" s="2" t="s">
        <v>84</v>
      </c>
      <c r="C87">
        <v>7</v>
      </c>
      <c r="D87">
        <v>10</v>
      </c>
      <c r="E87">
        <v>17</v>
      </c>
    </row>
    <row r="88" spans="2:5" x14ac:dyDescent="0.25">
      <c r="B88" s="2" t="s">
        <v>85</v>
      </c>
      <c r="C88">
        <v>4</v>
      </c>
      <c r="D88">
        <v>2</v>
      </c>
      <c r="E88">
        <v>6</v>
      </c>
    </row>
    <row r="89" spans="2:5" x14ac:dyDescent="0.25">
      <c r="B89" s="2" t="s">
        <v>86</v>
      </c>
      <c r="C89">
        <v>130</v>
      </c>
      <c r="D89">
        <v>154</v>
      </c>
      <c r="E89">
        <v>284</v>
      </c>
    </row>
    <row r="90" spans="2:5" x14ac:dyDescent="0.25">
      <c r="B90" s="2" t="s">
        <v>87</v>
      </c>
      <c r="C90">
        <v>169</v>
      </c>
      <c r="D90">
        <v>199</v>
      </c>
      <c r="E90">
        <v>368</v>
      </c>
    </row>
    <row r="91" spans="2:5" x14ac:dyDescent="0.25">
      <c r="B91" s="2" t="s">
        <v>88</v>
      </c>
      <c r="C91">
        <v>148</v>
      </c>
      <c r="D91">
        <v>133</v>
      </c>
      <c r="E91">
        <v>281</v>
      </c>
    </row>
    <row r="92" spans="2:5" x14ac:dyDescent="0.25">
      <c r="B92" s="2" t="s">
        <v>89</v>
      </c>
      <c r="C92">
        <v>187</v>
      </c>
      <c r="D92">
        <v>191</v>
      </c>
      <c r="E92">
        <v>378</v>
      </c>
    </row>
    <row r="93" spans="2:5" x14ac:dyDescent="0.25">
      <c r="B93" s="2" t="s">
        <v>90</v>
      </c>
      <c r="C93">
        <v>3154</v>
      </c>
      <c r="D93">
        <v>3133</v>
      </c>
      <c r="E93">
        <v>6287</v>
      </c>
    </row>
    <row r="94" spans="2:5" x14ac:dyDescent="0.25">
      <c r="B94" s="2" t="s">
        <v>91</v>
      </c>
      <c r="C94">
        <v>3038</v>
      </c>
      <c r="D94">
        <v>3103</v>
      </c>
      <c r="E94">
        <v>6141</v>
      </c>
    </row>
    <row r="95" spans="2:5" x14ac:dyDescent="0.25">
      <c r="B95" s="2" t="s">
        <v>92</v>
      </c>
      <c r="C95">
        <v>1553</v>
      </c>
      <c r="D95">
        <v>1569</v>
      </c>
      <c r="E95">
        <v>3122</v>
      </c>
    </row>
    <row r="96" spans="2:5" x14ac:dyDescent="0.25">
      <c r="B96" s="2" t="s">
        <v>93</v>
      </c>
      <c r="C96">
        <v>671</v>
      </c>
      <c r="D96">
        <v>689</v>
      </c>
      <c r="E96">
        <v>1360</v>
      </c>
    </row>
    <row r="97" spans="2:5" x14ac:dyDescent="0.25">
      <c r="B97" s="2" t="s">
        <v>94</v>
      </c>
      <c r="C97">
        <v>113</v>
      </c>
      <c r="D97">
        <v>121</v>
      </c>
      <c r="E97">
        <v>234</v>
      </c>
    </row>
    <row r="98" spans="2:5" x14ac:dyDescent="0.25">
      <c r="B98" s="2" t="s">
        <v>95</v>
      </c>
      <c r="C98">
        <v>276</v>
      </c>
      <c r="D98">
        <v>306</v>
      </c>
      <c r="E98">
        <v>582</v>
      </c>
    </row>
    <row r="99" spans="2:5" x14ac:dyDescent="0.25">
      <c r="B99" s="2" t="s">
        <v>96</v>
      </c>
      <c r="C99">
        <v>271</v>
      </c>
      <c r="D99">
        <v>280</v>
      </c>
      <c r="E99">
        <v>551</v>
      </c>
    </row>
    <row r="100" spans="2:5" x14ac:dyDescent="0.25">
      <c r="B100" s="2" t="s">
        <v>97</v>
      </c>
      <c r="C100">
        <v>184</v>
      </c>
      <c r="D100">
        <v>192</v>
      </c>
      <c r="E100">
        <v>376</v>
      </c>
    </row>
    <row r="101" spans="2:5" x14ac:dyDescent="0.25">
      <c r="B101" s="2" t="s">
        <v>98</v>
      </c>
      <c r="C101">
        <v>218</v>
      </c>
      <c r="D101">
        <v>224</v>
      </c>
      <c r="E101">
        <v>442</v>
      </c>
    </row>
    <row r="102" spans="2:5" x14ac:dyDescent="0.25">
      <c r="B102" s="2" t="s">
        <v>99</v>
      </c>
      <c r="C102">
        <v>10</v>
      </c>
      <c r="D102">
        <v>10</v>
      </c>
      <c r="E102">
        <v>20</v>
      </c>
    </row>
    <row r="103" spans="2:5" x14ac:dyDescent="0.25">
      <c r="B103" s="2" t="s">
        <v>100</v>
      </c>
      <c r="C103">
        <v>569</v>
      </c>
      <c r="D103">
        <v>556</v>
      </c>
      <c r="E103">
        <v>1125</v>
      </c>
    </row>
    <row r="104" spans="2:5" x14ac:dyDescent="0.25">
      <c r="B104" s="2" t="s">
        <v>101</v>
      </c>
      <c r="C104">
        <v>608</v>
      </c>
      <c r="D104">
        <v>613</v>
      </c>
      <c r="E104">
        <v>1221</v>
      </c>
    </row>
    <row r="105" spans="2:5" x14ac:dyDescent="0.25">
      <c r="B105" s="2" t="s">
        <v>102</v>
      </c>
      <c r="C105">
        <v>343</v>
      </c>
      <c r="D105">
        <v>354</v>
      </c>
      <c r="E105">
        <v>697</v>
      </c>
    </row>
    <row r="106" spans="2:5" x14ac:dyDescent="0.25">
      <c r="B106" s="2" t="s">
        <v>103</v>
      </c>
      <c r="C106">
        <v>1304</v>
      </c>
      <c r="D106">
        <v>1309</v>
      </c>
      <c r="E106">
        <v>2613</v>
      </c>
    </row>
    <row r="107" spans="2:5" x14ac:dyDescent="0.25">
      <c r="B107" s="2" t="s">
        <v>104</v>
      </c>
      <c r="C107">
        <v>579</v>
      </c>
      <c r="D107">
        <v>586</v>
      </c>
      <c r="E107">
        <v>1165</v>
      </c>
    </row>
    <row r="108" spans="2:5" x14ac:dyDescent="0.25">
      <c r="B108" s="2" t="s">
        <v>105</v>
      </c>
      <c r="C108">
        <v>693</v>
      </c>
      <c r="D108">
        <v>653</v>
      </c>
      <c r="E108">
        <v>1346</v>
      </c>
    </row>
    <row r="109" spans="2:5" x14ac:dyDescent="0.25">
      <c r="B109" s="2" t="s">
        <v>106</v>
      </c>
      <c r="C109">
        <v>157</v>
      </c>
      <c r="D109">
        <v>163</v>
      </c>
      <c r="E109">
        <v>320</v>
      </c>
    </row>
    <row r="110" spans="2:5" x14ac:dyDescent="0.25">
      <c r="B110" s="2" t="s">
        <v>107</v>
      </c>
      <c r="C110">
        <v>99</v>
      </c>
      <c r="D110">
        <v>106</v>
      </c>
      <c r="E110">
        <v>205</v>
      </c>
    </row>
    <row r="111" spans="2:5" x14ac:dyDescent="0.25">
      <c r="B111" s="2" t="s">
        <v>108</v>
      </c>
      <c r="C111">
        <v>504</v>
      </c>
      <c r="D111">
        <v>485</v>
      </c>
      <c r="E111">
        <v>989</v>
      </c>
    </row>
    <row r="112" spans="2:5" x14ac:dyDescent="0.25">
      <c r="B112" s="2" t="s">
        <v>109</v>
      </c>
      <c r="C112">
        <v>263</v>
      </c>
      <c r="D112">
        <v>243</v>
      </c>
      <c r="E112">
        <v>506</v>
      </c>
    </row>
    <row r="113" spans="2:5" x14ac:dyDescent="0.25">
      <c r="B113" s="2" t="s">
        <v>110</v>
      </c>
      <c r="C113">
        <v>4720</v>
      </c>
      <c r="D113">
        <v>4662</v>
      </c>
      <c r="E113">
        <v>9382</v>
      </c>
    </row>
    <row r="114" spans="2:5" x14ac:dyDescent="0.25">
      <c r="B114" s="2" t="s">
        <v>111</v>
      </c>
      <c r="C114">
        <v>2527</v>
      </c>
      <c r="D114">
        <v>2640</v>
      </c>
      <c r="E114">
        <v>5167</v>
      </c>
    </row>
    <row r="115" spans="2:5" x14ac:dyDescent="0.25">
      <c r="B115" s="2" t="s">
        <v>112</v>
      </c>
      <c r="C115">
        <v>43</v>
      </c>
      <c r="D115">
        <v>38</v>
      </c>
      <c r="E115">
        <v>81</v>
      </c>
    </row>
    <row r="116" spans="2:5" x14ac:dyDescent="0.25">
      <c r="B116" s="2" t="s">
        <v>113</v>
      </c>
      <c r="C116">
        <v>11</v>
      </c>
      <c r="D116">
        <v>9</v>
      </c>
      <c r="E116">
        <v>20</v>
      </c>
    </row>
    <row r="117" spans="2:5" x14ac:dyDescent="0.25">
      <c r="B117" s="2" t="s">
        <v>114</v>
      </c>
      <c r="C117">
        <v>13</v>
      </c>
      <c r="D117">
        <v>19</v>
      </c>
      <c r="E117">
        <v>32</v>
      </c>
    </row>
    <row r="118" spans="2:5" x14ac:dyDescent="0.25">
      <c r="B118" s="2" t="s">
        <v>115</v>
      </c>
      <c r="C118">
        <v>15</v>
      </c>
      <c r="D118">
        <v>19</v>
      </c>
      <c r="E118">
        <v>34</v>
      </c>
    </row>
    <row r="119" spans="2:5" x14ac:dyDescent="0.25">
      <c r="B119" s="2" t="s">
        <v>116</v>
      </c>
      <c r="C119">
        <v>511</v>
      </c>
      <c r="D119">
        <v>527</v>
      </c>
      <c r="E119">
        <v>1038</v>
      </c>
    </row>
    <row r="120" spans="2:5" x14ac:dyDescent="0.25">
      <c r="B120" s="2" t="s">
        <v>117</v>
      </c>
      <c r="C120">
        <v>259</v>
      </c>
      <c r="D120">
        <v>280</v>
      </c>
      <c r="E120">
        <v>539</v>
      </c>
    </row>
    <row r="121" spans="2:5" x14ac:dyDescent="0.25">
      <c r="B121" s="2" t="s">
        <v>118</v>
      </c>
      <c r="C121">
        <v>11</v>
      </c>
      <c r="D121">
        <v>12</v>
      </c>
      <c r="E121">
        <v>23</v>
      </c>
    </row>
    <row r="122" spans="2:5" x14ac:dyDescent="0.25">
      <c r="B122" s="2" t="s">
        <v>119</v>
      </c>
      <c r="C122">
        <v>669</v>
      </c>
      <c r="D122">
        <v>668</v>
      </c>
      <c r="E122">
        <v>1337</v>
      </c>
    </row>
    <row r="123" spans="2:5" x14ac:dyDescent="0.25">
      <c r="B123" s="2" t="s">
        <v>120</v>
      </c>
      <c r="C123">
        <v>152</v>
      </c>
      <c r="D123">
        <v>143</v>
      </c>
      <c r="E123">
        <v>295</v>
      </c>
    </row>
    <row r="124" spans="2:5" x14ac:dyDescent="0.25">
      <c r="B124" s="2" t="s">
        <v>121</v>
      </c>
      <c r="C124">
        <v>205</v>
      </c>
      <c r="D124">
        <v>209</v>
      </c>
      <c r="E124">
        <v>414</v>
      </c>
    </row>
    <row r="125" spans="2:5" x14ac:dyDescent="0.25">
      <c r="B125" s="2" t="s">
        <v>122</v>
      </c>
      <c r="C125">
        <v>69</v>
      </c>
      <c r="D125">
        <v>52</v>
      </c>
      <c r="E125">
        <v>121</v>
      </c>
    </row>
    <row r="126" spans="2:5" x14ac:dyDescent="0.25">
      <c r="B126" s="2" t="s">
        <v>123</v>
      </c>
      <c r="C126">
        <v>2359</v>
      </c>
      <c r="D126">
        <v>2370</v>
      </c>
      <c r="E126">
        <v>4729</v>
      </c>
    </row>
    <row r="127" spans="2:5" x14ac:dyDescent="0.25">
      <c r="B127" s="2" t="s">
        <v>124</v>
      </c>
      <c r="C127">
        <v>1036</v>
      </c>
      <c r="D127">
        <v>994</v>
      </c>
      <c r="E127">
        <v>2030</v>
      </c>
    </row>
    <row r="128" spans="2:5" x14ac:dyDescent="0.25">
      <c r="B128" s="2" t="s">
        <v>125</v>
      </c>
      <c r="C128">
        <v>7</v>
      </c>
      <c r="D128">
        <v>9</v>
      </c>
      <c r="E128">
        <v>16</v>
      </c>
    </row>
    <row r="129" spans="2:5" x14ac:dyDescent="0.25">
      <c r="B129" s="2" t="s">
        <v>126</v>
      </c>
      <c r="C129">
        <v>276</v>
      </c>
      <c r="D129">
        <v>289</v>
      </c>
      <c r="E129">
        <v>565</v>
      </c>
    </row>
    <row r="130" spans="2:5" x14ac:dyDescent="0.25">
      <c r="B130" s="2" t="s">
        <v>127</v>
      </c>
      <c r="C130">
        <v>166</v>
      </c>
      <c r="D130">
        <v>172</v>
      </c>
      <c r="E130">
        <v>338</v>
      </c>
    </row>
    <row r="131" spans="2:5" x14ac:dyDescent="0.25">
      <c r="B131" s="2" t="s">
        <v>128</v>
      </c>
      <c r="C131">
        <v>111</v>
      </c>
      <c r="D131">
        <v>106</v>
      </c>
      <c r="E131">
        <v>217</v>
      </c>
    </row>
    <row r="132" spans="2:5" x14ac:dyDescent="0.25">
      <c r="B132" s="2" t="s">
        <v>129</v>
      </c>
      <c r="C132">
        <v>53</v>
      </c>
      <c r="D132">
        <v>55</v>
      </c>
      <c r="E132">
        <v>108</v>
      </c>
    </row>
    <row r="133" spans="2:5" x14ac:dyDescent="0.25">
      <c r="B133" s="2" t="s">
        <v>130</v>
      </c>
      <c r="C133">
        <v>6</v>
      </c>
      <c r="D133">
        <v>6</v>
      </c>
      <c r="E133">
        <v>12</v>
      </c>
    </row>
    <row r="134" spans="2:5" x14ac:dyDescent="0.25">
      <c r="B134" s="2" t="s">
        <v>131</v>
      </c>
      <c r="C134">
        <v>1</v>
      </c>
      <c r="D134">
        <v>1</v>
      </c>
      <c r="E134">
        <v>2</v>
      </c>
    </row>
    <row r="135" spans="2:5" x14ac:dyDescent="0.25">
      <c r="B135" s="2" t="s">
        <v>132</v>
      </c>
      <c r="C135">
        <v>17</v>
      </c>
      <c r="D135">
        <v>13</v>
      </c>
      <c r="E135">
        <v>30</v>
      </c>
    </row>
    <row r="136" spans="2:5" x14ac:dyDescent="0.25">
      <c r="B136" s="2" t="s">
        <v>133</v>
      </c>
      <c r="C136">
        <v>4</v>
      </c>
      <c r="D136">
        <v>4</v>
      </c>
      <c r="E136">
        <v>8</v>
      </c>
    </row>
    <row r="137" spans="2:5" x14ac:dyDescent="0.25">
      <c r="B137" s="2" t="s">
        <v>134</v>
      </c>
      <c r="C137">
        <v>2</v>
      </c>
      <c r="D137">
        <v>1</v>
      </c>
      <c r="E137">
        <v>3</v>
      </c>
    </row>
    <row r="138" spans="2:5" x14ac:dyDescent="0.25">
      <c r="B138" s="2" t="s">
        <v>135</v>
      </c>
      <c r="C138">
        <v>1203</v>
      </c>
      <c r="D138">
        <v>1266</v>
      </c>
      <c r="E138">
        <v>2469</v>
      </c>
    </row>
    <row r="139" spans="2:5" x14ac:dyDescent="0.25">
      <c r="B139" s="2" t="s">
        <v>136</v>
      </c>
      <c r="C139">
        <v>553</v>
      </c>
      <c r="D139">
        <v>563</v>
      </c>
      <c r="E139">
        <v>1116</v>
      </c>
    </row>
    <row r="140" spans="2:5" x14ac:dyDescent="0.25">
      <c r="B140" s="2" t="s">
        <v>137</v>
      </c>
      <c r="C140">
        <v>553</v>
      </c>
      <c r="D140">
        <v>552</v>
      </c>
      <c r="E140">
        <v>1105</v>
      </c>
    </row>
    <row r="141" spans="2:5" x14ac:dyDescent="0.25">
      <c r="B141" s="2" t="s">
        <v>138</v>
      </c>
      <c r="C141">
        <v>240</v>
      </c>
      <c r="D141">
        <v>227</v>
      </c>
      <c r="E141">
        <v>467</v>
      </c>
    </row>
    <row r="142" spans="2:5" x14ac:dyDescent="0.25">
      <c r="B142" s="2" t="s">
        <v>139</v>
      </c>
      <c r="C142">
        <v>58</v>
      </c>
      <c r="D142">
        <v>63</v>
      </c>
      <c r="E142">
        <v>121</v>
      </c>
    </row>
    <row r="143" spans="2:5" x14ac:dyDescent="0.25">
      <c r="B143" s="2" t="s">
        <v>140</v>
      </c>
      <c r="C143">
        <v>55</v>
      </c>
      <c r="D143">
        <v>43</v>
      </c>
      <c r="E143">
        <v>98</v>
      </c>
    </row>
    <row r="144" spans="2:5" x14ac:dyDescent="0.25">
      <c r="B144" s="2" t="s">
        <v>141</v>
      </c>
      <c r="C144">
        <v>74</v>
      </c>
      <c r="D144">
        <v>78</v>
      </c>
      <c r="E144">
        <v>152</v>
      </c>
    </row>
    <row r="145" spans="2:5" x14ac:dyDescent="0.25">
      <c r="B145" s="2" t="s">
        <v>142</v>
      </c>
      <c r="C145">
        <v>179</v>
      </c>
      <c r="D145">
        <v>181</v>
      </c>
      <c r="E145">
        <v>360</v>
      </c>
    </row>
    <row r="146" spans="2:5" x14ac:dyDescent="0.25">
      <c r="B146" s="2" t="s">
        <v>143</v>
      </c>
      <c r="C146">
        <v>20</v>
      </c>
      <c r="D146">
        <v>23</v>
      </c>
      <c r="E146">
        <v>43</v>
      </c>
    </row>
    <row r="147" spans="2:5" x14ac:dyDescent="0.25">
      <c r="B147" s="2" t="s">
        <v>144</v>
      </c>
      <c r="C147">
        <v>105</v>
      </c>
      <c r="D147">
        <v>119</v>
      </c>
      <c r="E147">
        <v>224</v>
      </c>
    </row>
    <row r="148" spans="2:5" x14ac:dyDescent="0.25">
      <c r="B148" s="2" t="s">
        <v>145</v>
      </c>
      <c r="C148">
        <v>61</v>
      </c>
      <c r="D148">
        <v>63</v>
      </c>
      <c r="E148">
        <v>124</v>
      </c>
    </row>
    <row r="149" spans="2:5" x14ac:dyDescent="0.25">
      <c r="B149" s="2" t="s">
        <v>146</v>
      </c>
      <c r="C149">
        <v>15</v>
      </c>
      <c r="D149">
        <v>16</v>
      </c>
      <c r="E149">
        <v>31</v>
      </c>
    </row>
    <row r="150" spans="2:5" x14ac:dyDescent="0.25">
      <c r="B150" s="2" t="s">
        <v>147</v>
      </c>
      <c r="C150">
        <v>292</v>
      </c>
      <c r="D150">
        <v>303</v>
      </c>
      <c r="E150">
        <v>595</v>
      </c>
    </row>
    <row r="151" spans="2:5" x14ac:dyDescent="0.25">
      <c r="B151" s="2" t="s">
        <v>148</v>
      </c>
      <c r="C151">
        <v>113</v>
      </c>
      <c r="D151">
        <v>108</v>
      </c>
      <c r="E151">
        <v>221</v>
      </c>
    </row>
    <row r="152" spans="2:5" x14ac:dyDescent="0.25">
      <c r="B152" s="2" t="s">
        <v>149</v>
      </c>
      <c r="C152">
        <v>1208</v>
      </c>
      <c r="D152">
        <v>1203</v>
      </c>
      <c r="E152">
        <v>2411</v>
      </c>
    </row>
    <row r="153" spans="2:5" x14ac:dyDescent="0.25">
      <c r="B153" s="2" t="s">
        <v>150</v>
      </c>
      <c r="C153">
        <v>520</v>
      </c>
      <c r="D153">
        <v>531</v>
      </c>
      <c r="E153">
        <v>1051</v>
      </c>
    </row>
    <row r="154" spans="2:5" x14ac:dyDescent="0.25">
      <c r="B154" s="2" t="s">
        <v>151</v>
      </c>
      <c r="C154">
        <v>27</v>
      </c>
      <c r="D154">
        <v>25</v>
      </c>
      <c r="E154">
        <v>52</v>
      </c>
    </row>
    <row r="155" spans="2:5" x14ac:dyDescent="0.25">
      <c r="B155" s="2" t="s">
        <v>152</v>
      </c>
      <c r="C155">
        <v>370</v>
      </c>
      <c r="D155">
        <v>384</v>
      </c>
      <c r="E155">
        <v>754</v>
      </c>
    </row>
    <row r="156" spans="2:5" x14ac:dyDescent="0.25">
      <c r="B156" s="2" t="s">
        <v>153</v>
      </c>
      <c r="C156">
        <v>324</v>
      </c>
      <c r="D156">
        <v>328</v>
      </c>
      <c r="E156">
        <v>652</v>
      </c>
    </row>
    <row r="157" spans="2:5" x14ac:dyDescent="0.25">
      <c r="B157" s="2" t="s">
        <v>154</v>
      </c>
      <c r="C157">
        <v>130</v>
      </c>
      <c r="D157">
        <v>144</v>
      </c>
      <c r="E157">
        <v>274</v>
      </c>
    </row>
    <row r="158" spans="2:5" x14ac:dyDescent="0.25">
      <c r="B158" s="2" t="s">
        <v>155</v>
      </c>
      <c r="C158">
        <v>22</v>
      </c>
      <c r="D158">
        <v>11</v>
      </c>
      <c r="E158">
        <v>33</v>
      </c>
    </row>
    <row r="159" spans="2:5" x14ac:dyDescent="0.25">
      <c r="B159" s="2" t="s">
        <v>156</v>
      </c>
      <c r="C159">
        <v>187</v>
      </c>
      <c r="D159">
        <v>218</v>
      </c>
      <c r="E159">
        <v>405</v>
      </c>
    </row>
    <row r="160" spans="2:5" x14ac:dyDescent="0.25">
      <c r="B160" s="2" t="s">
        <v>157</v>
      </c>
      <c r="C160">
        <v>295</v>
      </c>
      <c r="D160">
        <v>288</v>
      </c>
      <c r="E160">
        <v>583</v>
      </c>
    </row>
    <row r="161" spans="2:5" x14ac:dyDescent="0.25">
      <c r="B161" s="2" t="s">
        <v>158</v>
      </c>
      <c r="C161">
        <v>35</v>
      </c>
      <c r="D161">
        <v>39</v>
      </c>
      <c r="E161">
        <v>74</v>
      </c>
    </row>
    <row r="162" spans="2:5" x14ac:dyDescent="0.25">
      <c r="B162" s="2" t="s">
        <v>159</v>
      </c>
      <c r="C162">
        <v>467</v>
      </c>
      <c r="D162">
        <v>475</v>
      </c>
      <c r="E162">
        <v>942</v>
      </c>
    </row>
    <row r="163" spans="2:5" x14ac:dyDescent="0.25">
      <c r="B163" s="2" t="s">
        <v>160</v>
      </c>
      <c r="C163">
        <v>99</v>
      </c>
      <c r="D163">
        <v>105</v>
      </c>
      <c r="E163">
        <v>204</v>
      </c>
    </row>
    <row r="164" spans="2:5" x14ac:dyDescent="0.25">
      <c r="B164" s="2" t="s">
        <v>161</v>
      </c>
      <c r="C164">
        <v>119</v>
      </c>
      <c r="D164">
        <v>136</v>
      </c>
      <c r="E164">
        <v>255</v>
      </c>
    </row>
    <row r="165" spans="2:5" x14ac:dyDescent="0.25">
      <c r="B165" s="2" t="s">
        <v>162</v>
      </c>
      <c r="C165">
        <v>38</v>
      </c>
      <c r="D165">
        <v>36</v>
      </c>
      <c r="E165">
        <v>74</v>
      </c>
    </row>
    <row r="166" spans="2:5" x14ac:dyDescent="0.25">
      <c r="B166" s="2" t="s">
        <v>163</v>
      </c>
      <c r="C166">
        <v>273</v>
      </c>
      <c r="D166">
        <v>270</v>
      </c>
      <c r="E166">
        <v>543</v>
      </c>
    </row>
    <row r="167" spans="2:5" x14ac:dyDescent="0.25">
      <c r="B167" s="2" t="s">
        <v>164</v>
      </c>
      <c r="C167">
        <v>142</v>
      </c>
      <c r="D167">
        <v>146</v>
      </c>
      <c r="E167">
        <v>288</v>
      </c>
    </row>
    <row r="168" spans="2:5" x14ac:dyDescent="0.25">
      <c r="B168" s="2" t="s">
        <v>165</v>
      </c>
      <c r="C168">
        <v>1151</v>
      </c>
      <c r="D168">
        <v>1170</v>
      </c>
      <c r="E168">
        <v>2321</v>
      </c>
    </row>
    <row r="169" spans="2:5" x14ac:dyDescent="0.25">
      <c r="B169" s="2" t="s">
        <v>166</v>
      </c>
      <c r="C169">
        <v>512</v>
      </c>
      <c r="D169">
        <v>524</v>
      </c>
      <c r="E169">
        <v>1036</v>
      </c>
    </row>
    <row r="170" spans="2:5" x14ac:dyDescent="0.25">
      <c r="B170" s="2" t="s">
        <v>167</v>
      </c>
      <c r="C170">
        <v>475</v>
      </c>
      <c r="D170">
        <v>480</v>
      </c>
      <c r="E170">
        <v>955</v>
      </c>
    </row>
    <row r="171" spans="2:5" x14ac:dyDescent="0.25">
      <c r="B171" s="2" t="s">
        <v>168</v>
      </c>
      <c r="C171">
        <v>32</v>
      </c>
      <c r="D171">
        <v>36</v>
      </c>
      <c r="E171">
        <v>68</v>
      </c>
    </row>
    <row r="172" spans="2:5" x14ac:dyDescent="0.25">
      <c r="B172" s="2" t="s">
        <v>169</v>
      </c>
      <c r="C172">
        <v>1</v>
      </c>
      <c r="D172">
        <v>2</v>
      </c>
      <c r="E172">
        <v>3</v>
      </c>
    </row>
    <row r="173" spans="2:5" x14ac:dyDescent="0.25">
      <c r="B173" s="2" t="s">
        <v>170</v>
      </c>
      <c r="C173">
        <v>5247</v>
      </c>
      <c r="D173">
        <v>5306</v>
      </c>
      <c r="E173">
        <v>10553</v>
      </c>
    </row>
    <row r="174" spans="2:5" x14ac:dyDescent="0.25">
      <c r="B174" s="2" t="s">
        <v>171</v>
      </c>
      <c r="C174">
        <v>2495</v>
      </c>
      <c r="D174">
        <v>2535</v>
      </c>
      <c r="E174">
        <v>5030</v>
      </c>
    </row>
    <row r="175" spans="2:5" x14ac:dyDescent="0.25">
      <c r="B175" s="2" t="s">
        <v>172</v>
      </c>
      <c r="C175">
        <v>37</v>
      </c>
      <c r="D175">
        <v>37</v>
      </c>
      <c r="E175">
        <v>74</v>
      </c>
    </row>
    <row r="176" spans="2:5" x14ac:dyDescent="0.25">
      <c r="B176" s="2" t="s">
        <v>173</v>
      </c>
      <c r="C176">
        <v>15</v>
      </c>
      <c r="D176">
        <v>9</v>
      </c>
      <c r="E176">
        <v>24</v>
      </c>
    </row>
    <row r="177" spans="2:5" x14ac:dyDescent="0.25">
      <c r="B177" s="2" t="s">
        <v>174</v>
      </c>
      <c r="C177">
        <v>13</v>
      </c>
      <c r="D177">
        <v>13</v>
      </c>
      <c r="E177">
        <v>26</v>
      </c>
    </row>
    <row r="178" spans="2:5" x14ac:dyDescent="0.25">
      <c r="B178" s="2" t="s">
        <v>175</v>
      </c>
      <c r="C178">
        <v>85</v>
      </c>
      <c r="D178">
        <v>89</v>
      </c>
      <c r="E178">
        <v>174</v>
      </c>
    </row>
    <row r="179" spans="2:5" x14ac:dyDescent="0.25">
      <c r="B179" s="2" t="s">
        <v>176</v>
      </c>
      <c r="C179">
        <v>21</v>
      </c>
      <c r="D179">
        <v>24</v>
      </c>
      <c r="E179">
        <v>45</v>
      </c>
    </row>
    <row r="180" spans="2:5" x14ac:dyDescent="0.25">
      <c r="B180" s="2" t="s">
        <v>177</v>
      </c>
      <c r="C180">
        <v>273</v>
      </c>
      <c r="D180">
        <v>283</v>
      </c>
      <c r="E180">
        <v>556</v>
      </c>
    </row>
    <row r="181" spans="2:5" x14ac:dyDescent="0.25">
      <c r="B181" s="2" t="s">
        <v>178</v>
      </c>
      <c r="C181">
        <v>127</v>
      </c>
      <c r="D181">
        <v>128</v>
      </c>
      <c r="E181">
        <v>255</v>
      </c>
    </row>
    <row r="182" spans="2:5" x14ac:dyDescent="0.25">
      <c r="B182" s="2" t="s">
        <v>179</v>
      </c>
      <c r="C182">
        <v>1173</v>
      </c>
      <c r="D182">
        <v>1175</v>
      </c>
      <c r="E182">
        <v>2348</v>
      </c>
    </row>
    <row r="183" spans="2:5" x14ac:dyDescent="0.25">
      <c r="B183" s="2" t="s">
        <v>180</v>
      </c>
      <c r="C183">
        <v>476</v>
      </c>
      <c r="D183">
        <v>498</v>
      </c>
      <c r="E183">
        <v>974</v>
      </c>
    </row>
    <row r="184" spans="2:5" x14ac:dyDescent="0.25">
      <c r="B184" s="2" t="s">
        <v>181</v>
      </c>
      <c r="C184">
        <v>293</v>
      </c>
      <c r="D184">
        <v>307</v>
      </c>
      <c r="E184">
        <v>600</v>
      </c>
    </row>
    <row r="185" spans="2:5" x14ac:dyDescent="0.25">
      <c r="B185" s="2" t="s">
        <v>182</v>
      </c>
      <c r="C185">
        <v>76</v>
      </c>
      <c r="D185">
        <v>74</v>
      </c>
      <c r="E185">
        <v>150</v>
      </c>
    </row>
    <row r="186" spans="2:5" x14ac:dyDescent="0.25">
      <c r="B186" s="2" t="s">
        <v>183</v>
      </c>
      <c r="C186">
        <v>19</v>
      </c>
      <c r="D186">
        <v>13</v>
      </c>
      <c r="E186">
        <v>32</v>
      </c>
    </row>
    <row r="187" spans="2:5" x14ac:dyDescent="0.25">
      <c r="B187" s="2" t="s">
        <v>184</v>
      </c>
      <c r="C187">
        <v>5</v>
      </c>
      <c r="D187">
        <v>2</v>
      </c>
      <c r="E187">
        <v>7</v>
      </c>
    </row>
    <row r="188" spans="2:5" x14ac:dyDescent="0.25">
      <c r="B188" s="2" t="s">
        <v>185</v>
      </c>
      <c r="C188">
        <v>31</v>
      </c>
      <c r="D188">
        <v>19</v>
      </c>
      <c r="E188">
        <v>50</v>
      </c>
    </row>
    <row r="189" spans="2:5" x14ac:dyDescent="0.25">
      <c r="B189" s="2" t="s">
        <v>186</v>
      </c>
      <c r="C189">
        <v>12</v>
      </c>
      <c r="D189">
        <v>17</v>
      </c>
      <c r="E189">
        <v>29</v>
      </c>
    </row>
    <row r="190" spans="2:5" x14ac:dyDescent="0.25">
      <c r="B190" s="2" t="s">
        <v>187</v>
      </c>
      <c r="C190">
        <v>148</v>
      </c>
      <c r="D190">
        <v>172</v>
      </c>
      <c r="E190">
        <v>320</v>
      </c>
    </row>
    <row r="191" spans="2:5" x14ac:dyDescent="0.25">
      <c r="B191" s="2" t="s">
        <v>188</v>
      </c>
      <c r="C191">
        <v>69</v>
      </c>
      <c r="D191">
        <v>62</v>
      </c>
      <c r="E191">
        <v>131</v>
      </c>
    </row>
    <row r="192" spans="2:5" x14ac:dyDescent="0.25">
      <c r="B192" s="2" t="s">
        <v>189</v>
      </c>
      <c r="C192">
        <v>210</v>
      </c>
      <c r="D192">
        <v>210</v>
      </c>
      <c r="E192">
        <v>420</v>
      </c>
    </row>
    <row r="193" spans="2:5" x14ac:dyDescent="0.25">
      <c r="B193" s="2" t="s">
        <v>190</v>
      </c>
      <c r="C193">
        <v>95</v>
      </c>
      <c r="D193">
        <v>92</v>
      </c>
      <c r="E193">
        <v>187</v>
      </c>
    </row>
    <row r="194" spans="2:5" x14ac:dyDescent="0.25">
      <c r="B194" s="2" t="s">
        <v>191</v>
      </c>
      <c r="C194">
        <v>411</v>
      </c>
      <c r="D194">
        <v>422</v>
      </c>
      <c r="E194">
        <v>833</v>
      </c>
    </row>
    <row r="195" spans="2:5" x14ac:dyDescent="0.25">
      <c r="B195" s="2" t="s">
        <v>192</v>
      </c>
      <c r="C195">
        <v>141</v>
      </c>
      <c r="D195">
        <v>128</v>
      </c>
      <c r="E195">
        <v>269</v>
      </c>
    </row>
    <row r="196" spans="2:5" x14ac:dyDescent="0.25">
      <c r="B196" s="2" t="s">
        <v>193</v>
      </c>
      <c r="C196">
        <v>64</v>
      </c>
      <c r="D196">
        <v>68</v>
      </c>
      <c r="E196">
        <v>132</v>
      </c>
    </row>
    <row r="197" spans="2:5" x14ac:dyDescent="0.25">
      <c r="B197" s="2" t="s">
        <v>194</v>
      </c>
      <c r="C197">
        <v>42</v>
      </c>
      <c r="D197">
        <v>46</v>
      </c>
      <c r="E197">
        <v>88</v>
      </c>
    </row>
    <row r="198" spans="2:5" x14ac:dyDescent="0.25">
      <c r="B198" s="2" t="s">
        <v>195</v>
      </c>
      <c r="C198">
        <v>194</v>
      </c>
      <c r="D198">
        <v>185</v>
      </c>
      <c r="E198">
        <v>379</v>
      </c>
    </row>
    <row r="199" spans="2:5" x14ac:dyDescent="0.25">
      <c r="B199" s="2" t="s">
        <v>196</v>
      </c>
      <c r="C199">
        <v>149</v>
      </c>
      <c r="D199">
        <v>166</v>
      </c>
      <c r="E199">
        <v>315</v>
      </c>
    </row>
    <row r="200" spans="2:5" x14ac:dyDescent="0.25">
      <c r="B200" s="2" t="s">
        <v>197</v>
      </c>
      <c r="C200">
        <v>349</v>
      </c>
      <c r="D200">
        <v>325</v>
      </c>
      <c r="E200">
        <v>674</v>
      </c>
    </row>
    <row r="201" spans="2:5" x14ac:dyDescent="0.25">
      <c r="B201" s="2" t="s">
        <v>198</v>
      </c>
      <c r="C201">
        <v>197</v>
      </c>
      <c r="D201">
        <v>179</v>
      </c>
      <c r="E201">
        <v>376</v>
      </c>
    </row>
    <row r="202" spans="2:5" x14ac:dyDescent="0.25">
      <c r="B202" s="2" t="s">
        <v>199</v>
      </c>
      <c r="C202">
        <v>5364</v>
      </c>
      <c r="D202">
        <v>5319</v>
      </c>
      <c r="E202">
        <v>10683</v>
      </c>
    </row>
    <row r="203" spans="2:5" x14ac:dyDescent="0.25">
      <c r="B203" s="2" t="s">
        <v>200</v>
      </c>
      <c r="C203">
        <v>3871</v>
      </c>
      <c r="D203">
        <v>3983</v>
      </c>
      <c r="E203">
        <v>7854</v>
      </c>
    </row>
    <row r="204" spans="2:5" x14ac:dyDescent="0.25">
      <c r="B204" s="2" t="s">
        <v>201</v>
      </c>
      <c r="C204">
        <v>1478</v>
      </c>
      <c r="D204">
        <v>1498</v>
      </c>
      <c r="E204">
        <v>2976</v>
      </c>
    </row>
    <row r="205" spans="2:5" x14ac:dyDescent="0.25">
      <c r="B205" s="2" t="s">
        <v>202</v>
      </c>
      <c r="C205">
        <v>537</v>
      </c>
      <c r="D205">
        <v>507</v>
      </c>
      <c r="E205">
        <v>1044</v>
      </c>
    </row>
    <row r="206" spans="2:5" x14ac:dyDescent="0.25">
      <c r="B206" s="2" t="s">
        <v>203</v>
      </c>
      <c r="C206">
        <v>85</v>
      </c>
      <c r="D206">
        <v>96</v>
      </c>
      <c r="E206">
        <v>181</v>
      </c>
    </row>
    <row r="207" spans="2:5" x14ac:dyDescent="0.25">
      <c r="B207" s="2" t="s">
        <v>204</v>
      </c>
      <c r="C207">
        <v>346</v>
      </c>
      <c r="D207">
        <v>357</v>
      </c>
      <c r="E207">
        <v>703</v>
      </c>
    </row>
    <row r="208" spans="2:5" x14ac:dyDescent="0.25">
      <c r="B208" s="2" t="s">
        <v>205</v>
      </c>
      <c r="C208">
        <v>43</v>
      </c>
      <c r="D208">
        <v>55</v>
      </c>
      <c r="E208">
        <v>98</v>
      </c>
    </row>
    <row r="209" spans="2:5" x14ac:dyDescent="0.25">
      <c r="B209" s="2" t="s">
        <v>206</v>
      </c>
      <c r="C209">
        <v>114</v>
      </c>
      <c r="D209">
        <v>127</v>
      </c>
      <c r="E209">
        <v>241</v>
      </c>
    </row>
    <row r="210" spans="2:5" x14ac:dyDescent="0.25">
      <c r="B210" s="2" t="s">
        <v>207</v>
      </c>
      <c r="C210">
        <v>556</v>
      </c>
      <c r="D210">
        <v>569</v>
      </c>
      <c r="E210">
        <v>1125</v>
      </c>
    </row>
    <row r="211" spans="2:5" x14ac:dyDescent="0.25">
      <c r="B211" s="2" t="s">
        <v>208</v>
      </c>
      <c r="C211">
        <v>13</v>
      </c>
      <c r="D211">
        <v>11</v>
      </c>
      <c r="E211">
        <v>24</v>
      </c>
    </row>
    <row r="212" spans="2:5" x14ac:dyDescent="0.25">
      <c r="B212" s="2" t="s">
        <v>209</v>
      </c>
      <c r="C212">
        <v>203</v>
      </c>
      <c r="D212">
        <v>214</v>
      </c>
      <c r="E212">
        <v>417</v>
      </c>
    </row>
    <row r="213" spans="2:5" x14ac:dyDescent="0.25">
      <c r="B213" s="2" t="s">
        <v>210</v>
      </c>
      <c r="C213">
        <v>34</v>
      </c>
      <c r="D213">
        <v>33</v>
      </c>
      <c r="E213">
        <v>67</v>
      </c>
    </row>
    <row r="214" spans="2:5" x14ac:dyDescent="0.25">
      <c r="B214" s="2" t="s">
        <v>211</v>
      </c>
      <c r="C214">
        <v>185</v>
      </c>
      <c r="D214">
        <v>181</v>
      </c>
      <c r="E214">
        <v>366</v>
      </c>
    </row>
    <row r="215" spans="2:5" x14ac:dyDescent="0.25">
      <c r="B215" s="2" t="s">
        <v>212</v>
      </c>
      <c r="C215">
        <v>1463</v>
      </c>
      <c r="D215">
        <v>1443</v>
      </c>
      <c r="E215">
        <v>2906</v>
      </c>
    </row>
    <row r="216" spans="2:5" x14ac:dyDescent="0.25">
      <c r="B216" s="2" t="s">
        <v>213</v>
      </c>
      <c r="C216">
        <v>382</v>
      </c>
      <c r="D216">
        <v>408</v>
      </c>
      <c r="E216">
        <v>790</v>
      </c>
    </row>
    <row r="217" spans="2:5" x14ac:dyDescent="0.25">
      <c r="B217" s="2" t="s">
        <v>214</v>
      </c>
      <c r="C217">
        <v>174</v>
      </c>
      <c r="D217">
        <v>172</v>
      </c>
      <c r="E217">
        <v>346</v>
      </c>
    </row>
    <row r="218" spans="2:5" x14ac:dyDescent="0.25">
      <c r="B218" s="2" t="s">
        <v>215</v>
      </c>
      <c r="C218">
        <v>43</v>
      </c>
      <c r="D218">
        <v>47</v>
      </c>
      <c r="E218">
        <v>90</v>
      </c>
    </row>
    <row r="219" spans="2:5" x14ac:dyDescent="0.25">
      <c r="B219" s="2" t="s">
        <v>216</v>
      </c>
      <c r="C219">
        <v>31</v>
      </c>
      <c r="D219">
        <v>33</v>
      </c>
      <c r="E219">
        <v>64</v>
      </c>
    </row>
    <row r="220" spans="2:5" x14ac:dyDescent="0.25">
      <c r="B220" s="2" t="s">
        <v>217</v>
      </c>
      <c r="C220">
        <v>850</v>
      </c>
      <c r="D220">
        <v>842</v>
      </c>
      <c r="E220">
        <v>1692</v>
      </c>
    </row>
    <row r="221" spans="2:5" x14ac:dyDescent="0.25">
      <c r="B221" s="2" t="s">
        <v>218</v>
      </c>
      <c r="C221">
        <v>425</v>
      </c>
      <c r="D221">
        <v>418</v>
      </c>
      <c r="E221">
        <v>843</v>
      </c>
    </row>
    <row r="222" spans="2:5" x14ac:dyDescent="0.25">
      <c r="B222" s="2" t="s">
        <v>219</v>
      </c>
      <c r="C222">
        <v>85</v>
      </c>
      <c r="D222">
        <v>91</v>
      </c>
      <c r="E222">
        <v>176</v>
      </c>
    </row>
    <row r="223" spans="2:5" x14ac:dyDescent="0.25">
      <c r="B223" s="2" t="s">
        <v>220</v>
      </c>
      <c r="C223">
        <v>7</v>
      </c>
      <c r="D223">
        <v>7</v>
      </c>
      <c r="E223">
        <v>14</v>
      </c>
    </row>
    <row r="224" spans="2:5" x14ac:dyDescent="0.25">
      <c r="B224" s="2" t="s">
        <v>221</v>
      </c>
      <c r="C224">
        <v>44</v>
      </c>
      <c r="D224">
        <v>35</v>
      </c>
      <c r="E224">
        <v>79</v>
      </c>
    </row>
    <row r="225" spans="2:5" x14ac:dyDescent="0.25">
      <c r="B225" s="2" t="s">
        <v>222</v>
      </c>
      <c r="C225">
        <v>64</v>
      </c>
      <c r="D225">
        <v>60</v>
      </c>
      <c r="E225">
        <v>124</v>
      </c>
    </row>
    <row r="226" spans="2:5" x14ac:dyDescent="0.25">
      <c r="B226" s="2" t="s">
        <v>223</v>
      </c>
      <c r="C226">
        <v>85</v>
      </c>
      <c r="D226">
        <v>92</v>
      </c>
      <c r="E226">
        <v>177</v>
      </c>
    </row>
    <row r="227" spans="2:5" x14ac:dyDescent="0.25">
      <c r="B227" s="2" t="s">
        <v>224</v>
      </c>
      <c r="C227">
        <v>15</v>
      </c>
      <c r="D227">
        <v>10</v>
      </c>
      <c r="E227">
        <v>25</v>
      </c>
    </row>
    <row r="228" spans="2:5" x14ac:dyDescent="0.25">
      <c r="B228" s="2" t="s">
        <v>225</v>
      </c>
      <c r="C228">
        <v>500</v>
      </c>
      <c r="D228">
        <v>514</v>
      </c>
      <c r="E228">
        <v>1014</v>
      </c>
    </row>
    <row r="229" spans="2:5" x14ac:dyDescent="0.25">
      <c r="B229" s="2" t="s">
        <v>226</v>
      </c>
      <c r="C229">
        <v>43</v>
      </c>
      <c r="D229">
        <v>39</v>
      </c>
      <c r="E229">
        <v>82</v>
      </c>
    </row>
    <row r="230" spans="2:5" x14ac:dyDescent="0.25">
      <c r="B230" s="2" t="s">
        <v>227</v>
      </c>
      <c r="C230">
        <v>16</v>
      </c>
      <c r="D230">
        <v>21</v>
      </c>
      <c r="E230">
        <v>37</v>
      </c>
    </row>
    <row r="231" spans="2:5" x14ac:dyDescent="0.25">
      <c r="B231" s="2" t="s">
        <v>228</v>
      </c>
      <c r="C231">
        <v>353</v>
      </c>
      <c r="D231">
        <v>340</v>
      </c>
      <c r="E231">
        <v>693</v>
      </c>
    </row>
    <row r="232" spans="2:5" x14ac:dyDescent="0.25">
      <c r="B232" s="2" t="s">
        <v>229</v>
      </c>
      <c r="C232">
        <v>138</v>
      </c>
      <c r="D232">
        <v>153</v>
      </c>
      <c r="E232">
        <v>291</v>
      </c>
    </row>
    <row r="233" spans="2:5" x14ac:dyDescent="0.25">
      <c r="B233" s="2" t="s">
        <v>230</v>
      </c>
      <c r="C233">
        <v>110</v>
      </c>
      <c r="D233">
        <v>122</v>
      </c>
      <c r="E233">
        <v>232</v>
      </c>
    </row>
    <row r="234" spans="2:5" x14ac:dyDescent="0.25">
      <c r="B234" s="2" t="s">
        <v>231</v>
      </c>
      <c r="C234">
        <v>42</v>
      </c>
      <c r="D234">
        <v>46</v>
      </c>
      <c r="E234">
        <v>88</v>
      </c>
    </row>
    <row r="235" spans="2:5" x14ac:dyDescent="0.25">
      <c r="B235" s="2" t="s">
        <v>232</v>
      </c>
      <c r="C235">
        <v>32</v>
      </c>
      <c r="D235">
        <v>34</v>
      </c>
      <c r="E235">
        <v>66</v>
      </c>
    </row>
    <row r="236" spans="2:5" x14ac:dyDescent="0.25">
      <c r="B236" s="2" t="s">
        <v>233</v>
      </c>
      <c r="C236">
        <v>4</v>
      </c>
      <c r="D236">
        <v>8</v>
      </c>
      <c r="E236">
        <v>12</v>
      </c>
    </row>
    <row r="237" spans="2:5" x14ac:dyDescent="0.25">
      <c r="B237" s="2" t="s">
        <v>234</v>
      </c>
      <c r="C237">
        <v>123</v>
      </c>
      <c r="D237">
        <v>150</v>
      </c>
      <c r="E237">
        <v>273</v>
      </c>
    </row>
    <row r="238" spans="2:5" x14ac:dyDescent="0.25">
      <c r="B238" s="2" t="s">
        <v>235</v>
      </c>
      <c r="C238">
        <v>79</v>
      </c>
      <c r="D238">
        <v>75</v>
      </c>
      <c r="E238">
        <v>154</v>
      </c>
    </row>
    <row r="239" spans="2:5" x14ac:dyDescent="0.25">
      <c r="B239" s="2" t="s">
        <v>236</v>
      </c>
      <c r="C239">
        <v>5</v>
      </c>
      <c r="D239">
        <v>5</v>
      </c>
      <c r="E239">
        <v>10</v>
      </c>
    </row>
    <row r="240" spans="2:5" x14ac:dyDescent="0.25">
      <c r="B240" s="2" t="s">
        <v>237</v>
      </c>
      <c r="C240">
        <v>393</v>
      </c>
      <c r="D240">
        <v>416</v>
      </c>
      <c r="E240">
        <v>809</v>
      </c>
    </row>
    <row r="241" spans="2:5" x14ac:dyDescent="0.25">
      <c r="B241" s="2" t="s">
        <v>238</v>
      </c>
      <c r="C241">
        <v>175</v>
      </c>
      <c r="D241">
        <v>186</v>
      </c>
      <c r="E241">
        <v>361</v>
      </c>
    </row>
    <row r="242" spans="2:5" x14ac:dyDescent="0.25">
      <c r="B242" s="2" t="s">
        <v>239</v>
      </c>
      <c r="C242">
        <v>15</v>
      </c>
      <c r="D242">
        <v>16</v>
      </c>
      <c r="E242">
        <v>31</v>
      </c>
    </row>
    <row r="243" spans="2:5" x14ac:dyDescent="0.25">
      <c r="B243" s="2" t="s">
        <v>240</v>
      </c>
      <c r="C243">
        <v>15</v>
      </c>
      <c r="D243">
        <v>16</v>
      </c>
      <c r="E243">
        <v>31</v>
      </c>
    </row>
    <row r="244" spans="2:5" x14ac:dyDescent="0.25">
      <c r="B244" s="2" t="s">
        <v>241</v>
      </c>
      <c r="C244">
        <v>14</v>
      </c>
      <c r="D244">
        <v>17</v>
      </c>
      <c r="E244">
        <v>31</v>
      </c>
    </row>
    <row r="245" spans="2:5" x14ac:dyDescent="0.25">
      <c r="B245" s="2" t="s">
        <v>242</v>
      </c>
      <c r="C245">
        <v>19</v>
      </c>
      <c r="D245">
        <v>19</v>
      </c>
      <c r="E245">
        <v>38</v>
      </c>
    </row>
    <row r="246" spans="2:5" x14ac:dyDescent="0.25">
      <c r="B246" s="2" t="s">
        <v>243</v>
      </c>
      <c r="C246">
        <v>23</v>
      </c>
      <c r="D246">
        <v>28</v>
      </c>
      <c r="E246">
        <v>51</v>
      </c>
    </row>
    <row r="247" spans="2:5" x14ac:dyDescent="0.25">
      <c r="B247" s="2" t="s">
        <v>244</v>
      </c>
      <c r="C247">
        <v>5</v>
      </c>
      <c r="E247">
        <v>5</v>
      </c>
    </row>
    <row r="248" spans="2:5" x14ac:dyDescent="0.25">
      <c r="B248" s="2" t="s">
        <v>245</v>
      </c>
      <c r="C248">
        <v>141</v>
      </c>
      <c r="D248">
        <v>145</v>
      </c>
      <c r="E248">
        <v>286</v>
      </c>
    </row>
    <row r="249" spans="2:5" x14ac:dyDescent="0.25">
      <c r="B249" s="2" t="s">
        <v>246</v>
      </c>
      <c r="C249">
        <v>1313</v>
      </c>
      <c r="D249">
        <v>1336</v>
      </c>
      <c r="E249">
        <v>2649</v>
      </c>
    </row>
    <row r="250" spans="2:5" x14ac:dyDescent="0.25">
      <c r="B250" s="2" t="s">
        <v>247</v>
      </c>
      <c r="C250">
        <v>675</v>
      </c>
      <c r="D250">
        <v>647</v>
      </c>
      <c r="E250">
        <v>1322</v>
      </c>
    </row>
    <row r="251" spans="2:5" x14ac:dyDescent="0.25">
      <c r="B251" s="2" t="s">
        <v>248</v>
      </c>
      <c r="C251">
        <v>383</v>
      </c>
      <c r="D251">
        <v>349</v>
      </c>
      <c r="E251">
        <v>732</v>
      </c>
    </row>
    <row r="252" spans="2:5" x14ac:dyDescent="0.25">
      <c r="B252" s="2" t="s">
        <v>249</v>
      </c>
      <c r="C252">
        <v>1587</v>
      </c>
      <c r="D252">
        <v>1660</v>
      </c>
      <c r="E252">
        <v>3247</v>
      </c>
    </row>
    <row r="253" spans="2:5" x14ac:dyDescent="0.25">
      <c r="B253" s="2" t="s">
        <v>250</v>
      </c>
      <c r="C253">
        <v>261</v>
      </c>
      <c r="D253">
        <v>236</v>
      </c>
      <c r="E253">
        <v>497</v>
      </c>
    </row>
    <row r="254" spans="2:5" x14ac:dyDescent="0.25">
      <c r="B254" s="2" t="s">
        <v>251</v>
      </c>
      <c r="C254">
        <v>349</v>
      </c>
      <c r="D254">
        <v>326</v>
      </c>
      <c r="E254">
        <v>675</v>
      </c>
    </row>
    <row r="255" spans="2:5" x14ac:dyDescent="0.25">
      <c r="B255" s="2" t="s">
        <v>252</v>
      </c>
      <c r="C255">
        <v>211</v>
      </c>
      <c r="D255">
        <v>253</v>
      </c>
      <c r="E255">
        <v>464</v>
      </c>
    </row>
    <row r="256" spans="2:5" x14ac:dyDescent="0.25">
      <c r="B256" s="2" t="s">
        <v>253</v>
      </c>
      <c r="C256">
        <v>811</v>
      </c>
      <c r="D256">
        <v>792</v>
      </c>
      <c r="E256">
        <v>1603</v>
      </c>
    </row>
    <row r="257" spans="2:5" x14ac:dyDescent="0.25">
      <c r="B257" s="2" t="s">
        <v>254</v>
      </c>
      <c r="C257">
        <v>885</v>
      </c>
      <c r="D257">
        <v>849</v>
      </c>
      <c r="E257">
        <v>1734</v>
      </c>
    </row>
    <row r="258" spans="2:5" x14ac:dyDescent="0.25">
      <c r="B258" s="2" t="s">
        <v>255</v>
      </c>
      <c r="C258">
        <v>391</v>
      </c>
      <c r="D258">
        <v>392</v>
      </c>
      <c r="E258">
        <v>783</v>
      </c>
    </row>
    <row r="259" spans="2:5" x14ac:dyDescent="0.25">
      <c r="B259" s="2" t="s">
        <v>256</v>
      </c>
      <c r="C259">
        <v>87</v>
      </c>
      <c r="D259">
        <v>94</v>
      </c>
      <c r="E259">
        <v>181</v>
      </c>
    </row>
    <row r="260" spans="2:5" x14ac:dyDescent="0.25">
      <c r="B260" s="2" t="s">
        <v>257</v>
      </c>
      <c r="C260">
        <v>27</v>
      </c>
      <c r="D260">
        <v>29</v>
      </c>
      <c r="E260">
        <v>56</v>
      </c>
    </row>
    <row r="261" spans="2:5" x14ac:dyDescent="0.25">
      <c r="B261" s="2" t="s">
        <v>258</v>
      </c>
      <c r="C261">
        <v>6</v>
      </c>
      <c r="D261">
        <v>4</v>
      </c>
      <c r="E261">
        <v>10</v>
      </c>
    </row>
    <row r="262" spans="2:5" x14ac:dyDescent="0.25">
      <c r="B262" s="2" t="s">
        <v>259</v>
      </c>
      <c r="C262">
        <v>169</v>
      </c>
      <c r="D262">
        <v>182</v>
      </c>
      <c r="E262">
        <v>351</v>
      </c>
    </row>
    <row r="263" spans="2:5" x14ac:dyDescent="0.25">
      <c r="B263" s="2" t="s">
        <v>260</v>
      </c>
      <c r="C263">
        <v>120</v>
      </c>
      <c r="D263">
        <v>116</v>
      </c>
      <c r="E263">
        <v>236</v>
      </c>
    </row>
    <row r="264" spans="2:5" x14ac:dyDescent="0.25">
      <c r="B264" s="2" t="s">
        <v>261</v>
      </c>
      <c r="C264">
        <v>61</v>
      </c>
      <c r="D264">
        <v>69</v>
      </c>
      <c r="E264">
        <v>130</v>
      </c>
    </row>
    <row r="265" spans="2:5" x14ac:dyDescent="0.25">
      <c r="B265" s="2" t="s">
        <v>262</v>
      </c>
      <c r="C265">
        <v>83</v>
      </c>
      <c r="D265">
        <v>72</v>
      </c>
      <c r="E265">
        <v>155</v>
      </c>
    </row>
    <row r="266" spans="2:5" x14ac:dyDescent="0.25">
      <c r="B266" s="2" t="s">
        <v>263</v>
      </c>
      <c r="C266">
        <v>40</v>
      </c>
      <c r="D266">
        <v>43</v>
      </c>
      <c r="E266">
        <v>83</v>
      </c>
    </row>
    <row r="267" spans="2:5" x14ac:dyDescent="0.25">
      <c r="B267" s="2" t="s">
        <v>264</v>
      </c>
      <c r="C267">
        <v>117</v>
      </c>
      <c r="D267">
        <v>127</v>
      </c>
      <c r="E267">
        <v>244</v>
      </c>
    </row>
    <row r="268" spans="2:5" x14ac:dyDescent="0.25">
      <c r="B268" s="2" t="s">
        <v>265</v>
      </c>
      <c r="C268">
        <v>627</v>
      </c>
      <c r="D268">
        <v>596</v>
      </c>
      <c r="E268">
        <v>1223</v>
      </c>
    </row>
    <row r="269" spans="2:5" x14ac:dyDescent="0.25">
      <c r="B269" s="2" t="s">
        <v>266</v>
      </c>
      <c r="C269">
        <v>243</v>
      </c>
      <c r="D269">
        <v>276</v>
      </c>
      <c r="E269">
        <v>519</v>
      </c>
    </row>
    <row r="270" spans="2:5" x14ac:dyDescent="0.25">
      <c r="B270" s="2" t="s">
        <v>267</v>
      </c>
      <c r="C270">
        <v>194</v>
      </c>
      <c r="D270">
        <v>187</v>
      </c>
      <c r="E270">
        <v>381</v>
      </c>
    </row>
    <row r="271" spans="2:5" x14ac:dyDescent="0.25">
      <c r="B271" s="2" t="s">
        <v>268</v>
      </c>
      <c r="C271">
        <v>78</v>
      </c>
      <c r="D271">
        <v>94</v>
      </c>
      <c r="E271">
        <v>172</v>
      </c>
    </row>
    <row r="272" spans="2:5" x14ac:dyDescent="0.25">
      <c r="B272" s="2" t="s">
        <v>269</v>
      </c>
      <c r="C272">
        <v>528</v>
      </c>
      <c r="D272">
        <v>511</v>
      </c>
      <c r="E272">
        <v>1039</v>
      </c>
    </row>
    <row r="273" spans="2:5" x14ac:dyDescent="0.25">
      <c r="B273" s="2" t="s">
        <v>270</v>
      </c>
      <c r="C273">
        <v>239</v>
      </c>
      <c r="D273">
        <v>225</v>
      </c>
      <c r="E273">
        <v>464</v>
      </c>
    </row>
    <row r="274" spans="2:5" x14ac:dyDescent="0.25">
      <c r="B274" s="2" t="s">
        <v>271</v>
      </c>
      <c r="C274">
        <v>100</v>
      </c>
      <c r="D274">
        <v>105</v>
      </c>
      <c r="E274">
        <v>205</v>
      </c>
    </row>
    <row r="275" spans="2:5" x14ac:dyDescent="0.25">
      <c r="B275" s="2" t="s">
        <v>272</v>
      </c>
      <c r="C275">
        <v>43</v>
      </c>
      <c r="D275">
        <v>52</v>
      </c>
      <c r="E275">
        <v>95</v>
      </c>
    </row>
    <row r="276" spans="2:5" x14ac:dyDescent="0.25">
      <c r="B276" s="2" t="s">
        <v>273</v>
      </c>
      <c r="C276">
        <v>163</v>
      </c>
      <c r="D276">
        <v>157</v>
      </c>
      <c r="E276">
        <v>320</v>
      </c>
    </row>
    <row r="277" spans="2:5" x14ac:dyDescent="0.25">
      <c r="B277" s="2" t="s">
        <v>274</v>
      </c>
      <c r="C277">
        <v>63</v>
      </c>
      <c r="D277">
        <v>54</v>
      </c>
      <c r="E277">
        <v>117</v>
      </c>
    </row>
    <row r="278" spans="2:5" x14ac:dyDescent="0.25">
      <c r="B278" s="2" t="s">
        <v>275</v>
      </c>
      <c r="C278">
        <v>35</v>
      </c>
      <c r="D278">
        <v>38</v>
      </c>
      <c r="E278">
        <v>73</v>
      </c>
    </row>
    <row r="279" spans="2:5" x14ac:dyDescent="0.25">
      <c r="B279" s="2" t="s">
        <v>276</v>
      </c>
      <c r="C279">
        <v>8</v>
      </c>
      <c r="D279">
        <v>6</v>
      </c>
      <c r="E279">
        <v>14</v>
      </c>
    </row>
    <row r="280" spans="2:5" x14ac:dyDescent="0.25">
      <c r="B280" s="2" t="s">
        <v>277</v>
      </c>
      <c r="C280">
        <v>218</v>
      </c>
      <c r="D280">
        <v>203</v>
      </c>
      <c r="E280">
        <v>421</v>
      </c>
    </row>
    <row r="281" spans="2:5" x14ac:dyDescent="0.25">
      <c r="B281" s="2" t="s">
        <v>278</v>
      </c>
      <c r="C281">
        <v>86</v>
      </c>
      <c r="D281">
        <v>102</v>
      </c>
      <c r="E281">
        <v>188</v>
      </c>
    </row>
    <row r="282" spans="2:5" x14ac:dyDescent="0.25">
      <c r="B282" s="2" t="s">
        <v>279</v>
      </c>
      <c r="C282">
        <v>364</v>
      </c>
      <c r="D282">
        <v>382</v>
      </c>
      <c r="E282">
        <v>746</v>
      </c>
    </row>
    <row r="283" spans="2:5" x14ac:dyDescent="0.25">
      <c r="B283" s="2" t="s">
        <v>280</v>
      </c>
      <c r="C283">
        <v>42</v>
      </c>
      <c r="D283">
        <v>41</v>
      </c>
      <c r="E283">
        <v>83</v>
      </c>
    </row>
    <row r="284" spans="2:5" x14ac:dyDescent="0.25">
      <c r="B284" s="2" t="s">
        <v>281</v>
      </c>
      <c r="C284">
        <v>395</v>
      </c>
      <c r="D284">
        <v>365</v>
      </c>
      <c r="E284">
        <v>760</v>
      </c>
    </row>
    <row r="285" spans="2:5" x14ac:dyDescent="0.25">
      <c r="B285" s="2" t="s">
        <v>282</v>
      </c>
      <c r="C285">
        <v>147</v>
      </c>
      <c r="D285">
        <v>153</v>
      </c>
      <c r="E285">
        <v>300</v>
      </c>
    </row>
    <row r="286" spans="2:5" x14ac:dyDescent="0.25">
      <c r="B286" s="2" t="s">
        <v>283</v>
      </c>
      <c r="C286">
        <v>82</v>
      </c>
      <c r="D286">
        <v>82</v>
      </c>
      <c r="E286">
        <v>164</v>
      </c>
    </row>
    <row r="287" spans="2:5" x14ac:dyDescent="0.25">
      <c r="B287" s="2" t="s">
        <v>284</v>
      </c>
      <c r="C287">
        <v>447</v>
      </c>
      <c r="D287">
        <v>457</v>
      </c>
      <c r="E287">
        <v>904</v>
      </c>
    </row>
    <row r="288" spans="2:5" x14ac:dyDescent="0.25">
      <c r="B288" s="2" t="s">
        <v>285</v>
      </c>
      <c r="C288">
        <v>290</v>
      </c>
      <c r="D288">
        <v>320</v>
      </c>
      <c r="E288">
        <v>610</v>
      </c>
    </row>
    <row r="289" spans="2:5" x14ac:dyDescent="0.25">
      <c r="B289" s="2" t="s">
        <v>286</v>
      </c>
      <c r="C289">
        <v>212</v>
      </c>
      <c r="D289">
        <v>201</v>
      </c>
      <c r="E289">
        <v>413</v>
      </c>
    </row>
    <row r="290" spans="2:5" x14ac:dyDescent="0.25">
      <c r="B290" s="2" t="s">
        <v>287</v>
      </c>
      <c r="C290">
        <v>56</v>
      </c>
      <c r="D290">
        <v>70</v>
      </c>
      <c r="E290">
        <v>126</v>
      </c>
    </row>
    <row r="291" spans="2:5" x14ac:dyDescent="0.25">
      <c r="B291" s="2" t="s">
        <v>288</v>
      </c>
      <c r="C291">
        <v>59</v>
      </c>
      <c r="D291">
        <v>56</v>
      </c>
      <c r="E291">
        <v>115</v>
      </c>
    </row>
    <row r="292" spans="2:5" x14ac:dyDescent="0.25">
      <c r="B292" s="2" t="s">
        <v>289</v>
      </c>
      <c r="C292">
        <v>107</v>
      </c>
      <c r="D292">
        <v>107</v>
      </c>
      <c r="E292">
        <v>214</v>
      </c>
    </row>
    <row r="293" spans="2:5" x14ac:dyDescent="0.25">
      <c r="B293" s="2" t="s">
        <v>290</v>
      </c>
      <c r="C293">
        <v>68</v>
      </c>
      <c r="D293">
        <v>69</v>
      </c>
      <c r="E293">
        <v>137</v>
      </c>
    </row>
    <row r="294" spans="2:5" x14ac:dyDescent="0.25">
      <c r="B294" s="2" t="s">
        <v>291</v>
      </c>
      <c r="C294">
        <v>179</v>
      </c>
      <c r="D294">
        <v>166</v>
      </c>
      <c r="E294">
        <v>345</v>
      </c>
    </row>
    <row r="295" spans="2:5" x14ac:dyDescent="0.25">
      <c r="B295" s="2" t="s">
        <v>292</v>
      </c>
      <c r="C295">
        <v>46</v>
      </c>
      <c r="D295">
        <v>46</v>
      </c>
      <c r="E295">
        <v>92</v>
      </c>
    </row>
    <row r="296" spans="2:5" x14ac:dyDescent="0.25">
      <c r="B296" s="2" t="s">
        <v>293</v>
      </c>
      <c r="C296">
        <v>88</v>
      </c>
      <c r="D296">
        <v>84</v>
      </c>
      <c r="E296">
        <v>172</v>
      </c>
    </row>
    <row r="297" spans="2:5" x14ac:dyDescent="0.25">
      <c r="B297" s="2" t="s">
        <v>294</v>
      </c>
      <c r="C297">
        <v>359</v>
      </c>
      <c r="D297">
        <v>371</v>
      </c>
      <c r="E297">
        <v>730</v>
      </c>
    </row>
    <row r="298" spans="2:5" x14ac:dyDescent="0.25">
      <c r="B298" s="2" t="s">
        <v>295</v>
      </c>
      <c r="C298">
        <v>2964</v>
      </c>
      <c r="D298">
        <v>2969</v>
      </c>
      <c r="E298">
        <v>5933</v>
      </c>
    </row>
    <row r="299" spans="2:5" x14ac:dyDescent="0.25">
      <c r="B299" s="2" t="s">
        <v>296</v>
      </c>
      <c r="C299">
        <v>164</v>
      </c>
      <c r="D299">
        <v>166</v>
      </c>
      <c r="E299">
        <v>330</v>
      </c>
    </row>
    <row r="300" spans="2:5" x14ac:dyDescent="0.25">
      <c r="B300" s="2" t="s">
        <v>297</v>
      </c>
      <c r="C300">
        <v>6</v>
      </c>
      <c r="D300">
        <v>5</v>
      </c>
      <c r="E300">
        <v>11</v>
      </c>
    </row>
    <row r="301" spans="2:5" x14ac:dyDescent="0.25">
      <c r="B301" s="2" t="s">
        <v>298</v>
      </c>
      <c r="C301">
        <v>5</v>
      </c>
      <c r="D301">
        <v>6</v>
      </c>
      <c r="E301">
        <v>11</v>
      </c>
    </row>
    <row r="302" spans="2:5" x14ac:dyDescent="0.25">
      <c r="B302" s="2" t="s">
        <v>299</v>
      </c>
      <c r="C302">
        <v>206</v>
      </c>
      <c r="D302">
        <v>221</v>
      </c>
      <c r="E302">
        <v>427</v>
      </c>
    </row>
    <row r="303" spans="2:5" x14ac:dyDescent="0.25">
      <c r="B303" s="2" t="s">
        <v>300</v>
      </c>
      <c r="C303">
        <v>102</v>
      </c>
      <c r="D303">
        <v>102</v>
      </c>
      <c r="E303">
        <v>204</v>
      </c>
    </row>
    <row r="304" spans="2:5" x14ac:dyDescent="0.25">
      <c r="B304" s="2" t="s">
        <v>301</v>
      </c>
      <c r="C304">
        <v>464</v>
      </c>
      <c r="D304">
        <v>473</v>
      </c>
      <c r="E304">
        <v>937</v>
      </c>
    </row>
    <row r="305" spans="2:5" x14ac:dyDescent="0.25">
      <c r="B305" s="2" t="s">
        <v>302</v>
      </c>
      <c r="C305">
        <v>234</v>
      </c>
      <c r="D305">
        <v>246</v>
      </c>
      <c r="E305">
        <v>480</v>
      </c>
    </row>
    <row r="306" spans="2:5" x14ac:dyDescent="0.25">
      <c r="B306" s="2" t="s">
        <v>303</v>
      </c>
      <c r="C306">
        <v>39</v>
      </c>
      <c r="D306">
        <v>37</v>
      </c>
      <c r="E306">
        <v>76</v>
      </c>
    </row>
    <row r="307" spans="2:5" x14ac:dyDescent="0.25">
      <c r="B307" s="2" t="s">
        <v>304</v>
      </c>
      <c r="C307">
        <v>21</v>
      </c>
      <c r="D307">
        <v>19</v>
      </c>
      <c r="E307">
        <v>40</v>
      </c>
    </row>
    <row r="308" spans="2:5" x14ac:dyDescent="0.25">
      <c r="B308" s="2" t="s">
        <v>306</v>
      </c>
      <c r="C308">
        <v>14</v>
      </c>
      <c r="D308">
        <v>13</v>
      </c>
      <c r="E308">
        <v>27</v>
      </c>
    </row>
    <row r="309" spans="2:5" x14ac:dyDescent="0.25">
      <c r="B309" s="2" t="s">
        <v>307</v>
      </c>
      <c r="C309">
        <v>5</v>
      </c>
      <c r="D309">
        <v>8</v>
      </c>
      <c r="E309">
        <v>13</v>
      </c>
    </row>
    <row r="310" spans="2:5" x14ac:dyDescent="0.25">
      <c r="B310" s="2" t="s">
        <v>308</v>
      </c>
      <c r="C310">
        <v>41</v>
      </c>
      <c r="D310">
        <v>44</v>
      </c>
      <c r="E310">
        <v>85</v>
      </c>
    </row>
    <row r="311" spans="2:5" x14ac:dyDescent="0.25">
      <c r="B311" s="2" t="s">
        <v>309</v>
      </c>
      <c r="C311">
        <v>16</v>
      </c>
      <c r="D311">
        <v>18</v>
      </c>
      <c r="E311">
        <v>34</v>
      </c>
    </row>
    <row r="312" spans="2:5" x14ac:dyDescent="0.25">
      <c r="B312" s="2" t="s">
        <v>310</v>
      </c>
      <c r="C312">
        <v>112</v>
      </c>
      <c r="D312">
        <v>107</v>
      </c>
      <c r="E312">
        <v>219</v>
      </c>
    </row>
    <row r="313" spans="2:5" x14ac:dyDescent="0.25">
      <c r="B313" s="2" t="s">
        <v>311</v>
      </c>
      <c r="C313">
        <v>58</v>
      </c>
      <c r="D313">
        <v>71</v>
      </c>
      <c r="E313">
        <v>129</v>
      </c>
    </row>
    <row r="314" spans="2:5" x14ac:dyDescent="0.25">
      <c r="B314" s="2" t="s">
        <v>312</v>
      </c>
      <c r="C314">
        <v>331</v>
      </c>
      <c r="D314">
        <v>318</v>
      </c>
      <c r="E314">
        <v>649</v>
      </c>
    </row>
    <row r="315" spans="2:5" x14ac:dyDescent="0.25">
      <c r="B315" s="2" t="s">
        <v>313</v>
      </c>
      <c r="C315">
        <v>32</v>
      </c>
      <c r="D315">
        <v>32</v>
      </c>
      <c r="E315">
        <v>64</v>
      </c>
    </row>
    <row r="316" spans="2:5" x14ac:dyDescent="0.25">
      <c r="B316" s="2" t="s">
        <v>314</v>
      </c>
      <c r="C316">
        <v>4</v>
      </c>
      <c r="D316">
        <v>6</v>
      </c>
      <c r="E316">
        <v>10</v>
      </c>
    </row>
    <row r="317" spans="2:5" x14ac:dyDescent="0.25">
      <c r="B317" s="2" t="s">
        <v>315</v>
      </c>
      <c r="C317">
        <v>5</v>
      </c>
      <c r="D317">
        <v>5</v>
      </c>
      <c r="E317">
        <v>10</v>
      </c>
    </row>
    <row r="318" spans="2:5" x14ac:dyDescent="0.25">
      <c r="B318" s="2" t="s">
        <v>316</v>
      </c>
      <c r="C318">
        <v>164</v>
      </c>
      <c r="D318">
        <v>161</v>
      </c>
      <c r="E318">
        <v>325</v>
      </c>
    </row>
    <row r="319" spans="2:5" x14ac:dyDescent="0.25">
      <c r="B319" s="2" t="s">
        <v>317</v>
      </c>
      <c r="C319">
        <v>239</v>
      </c>
      <c r="D319">
        <v>253</v>
      </c>
      <c r="E319">
        <v>492</v>
      </c>
    </row>
    <row r="320" spans="2:5" x14ac:dyDescent="0.25">
      <c r="B320" s="2" t="s">
        <v>318</v>
      </c>
      <c r="C320">
        <v>108</v>
      </c>
      <c r="D320">
        <v>103</v>
      </c>
      <c r="E320">
        <v>211</v>
      </c>
    </row>
    <row r="321" spans="2:5" x14ac:dyDescent="0.25">
      <c r="B321" s="2" t="s">
        <v>319</v>
      </c>
      <c r="C321">
        <v>23</v>
      </c>
      <c r="D321">
        <v>28</v>
      </c>
      <c r="E321">
        <v>51</v>
      </c>
    </row>
    <row r="322" spans="2:5" x14ac:dyDescent="0.25">
      <c r="B322" s="2" t="s">
        <v>320</v>
      </c>
      <c r="C322">
        <v>207</v>
      </c>
      <c r="D322">
        <v>208</v>
      </c>
      <c r="E322">
        <v>415</v>
      </c>
    </row>
    <row r="323" spans="2:5" x14ac:dyDescent="0.25">
      <c r="B323" s="2" t="s">
        <v>321</v>
      </c>
      <c r="C323">
        <v>122</v>
      </c>
      <c r="D323">
        <v>117</v>
      </c>
      <c r="E323">
        <v>239</v>
      </c>
    </row>
    <row r="324" spans="2:5" x14ac:dyDescent="0.25">
      <c r="B324" s="2" t="s">
        <v>322</v>
      </c>
      <c r="C324">
        <v>83</v>
      </c>
      <c r="D324">
        <v>87</v>
      </c>
      <c r="E324">
        <v>170</v>
      </c>
    </row>
    <row r="325" spans="2:5" x14ac:dyDescent="0.25">
      <c r="B325" s="2" t="s">
        <v>323</v>
      </c>
      <c r="C325">
        <v>38</v>
      </c>
      <c r="D325">
        <v>37</v>
      </c>
      <c r="E325">
        <v>75</v>
      </c>
    </row>
    <row r="326" spans="2:5" x14ac:dyDescent="0.25">
      <c r="B326" s="2" t="s">
        <v>324</v>
      </c>
      <c r="C326">
        <v>45</v>
      </c>
      <c r="D326">
        <v>44</v>
      </c>
      <c r="E326">
        <v>89</v>
      </c>
    </row>
    <row r="327" spans="2:5" x14ac:dyDescent="0.25">
      <c r="B327" s="2" t="s">
        <v>325</v>
      </c>
      <c r="C327">
        <v>11</v>
      </c>
      <c r="D327">
        <v>11</v>
      </c>
      <c r="E327">
        <v>22</v>
      </c>
    </row>
    <row r="328" spans="2:5" x14ac:dyDescent="0.25">
      <c r="B328" s="2" t="s">
        <v>326</v>
      </c>
      <c r="C328">
        <v>78</v>
      </c>
      <c r="D328">
        <v>68</v>
      </c>
      <c r="E328">
        <v>146</v>
      </c>
    </row>
    <row r="329" spans="2:5" x14ac:dyDescent="0.25">
      <c r="B329" s="2" t="s">
        <v>327</v>
      </c>
      <c r="C329">
        <v>126</v>
      </c>
      <c r="D329">
        <v>125</v>
      </c>
      <c r="E329">
        <v>251</v>
      </c>
    </row>
    <row r="330" spans="2:5" x14ac:dyDescent="0.25">
      <c r="B330" s="2" t="s">
        <v>328</v>
      </c>
      <c r="C330">
        <v>372</v>
      </c>
      <c r="D330">
        <v>390</v>
      </c>
      <c r="E330">
        <v>762</v>
      </c>
    </row>
    <row r="331" spans="2:5" x14ac:dyDescent="0.25">
      <c r="B331" s="2" t="s">
        <v>329</v>
      </c>
      <c r="C331">
        <v>112</v>
      </c>
      <c r="D331">
        <v>120</v>
      </c>
      <c r="E331">
        <v>232</v>
      </c>
    </row>
    <row r="332" spans="2:5" x14ac:dyDescent="0.25">
      <c r="B332" s="2" t="s">
        <v>330</v>
      </c>
      <c r="C332">
        <v>2</v>
      </c>
      <c r="D332">
        <v>6</v>
      </c>
      <c r="E332">
        <v>8</v>
      </c>
    </row>
    <row r="333" spans="2:5" x14ac:dyDescent="0.25">
      <c r="B333" s="2" t="s">
        <v>331</v>
      </c>
      <c r="C333">
        <v>79</v>
      </c>
      <c r="D333">
        <v>82</v>
      </c>
      <c r="E333">
        <v>161</v>
      </c>
    </row>
    <row r="334" spans="2:5" x14ac:dyDescent="0.25">
      <c r="B334" s="2" t="s">
        <v>332</v>
      </c>
      <c r="C334">
        <v>791</v>
      </c>
      <c r="D334">
        <v>771</v>
      </c>
      <c r="E334">
        <v>1562</v>
      </c>
    </row>
    <row r="335" spans="2:5" x14ac:dyDescent="0.25">
      <c r="B335" s="2" t="s">
        <v>333</v>
      </c>
      <c r="C335">
        <v>75</v>
      </c>
      <c r="D335">
        <v>62</v>
      </c>
      <c r="E335">
        <v>137</v>
      </c>
    </row>
    <row r="336" spans="2:5" x14ac:dyDescent="0.25">
      <c r="B336" s="2" t="s">
        <v>334</v>
      </c>
      <c r="C336">
        <v>32</v>
      </c>
      <c r="D336">
        <v>31</v>
      </c>
      <c r="E336">
        <v>63</v>
      </c>
    </row>
    <row r="337" spans="2:10" x14ac:dyDescent="0.25">
      <c r="B337" s="2" t="s">
        <v>335</v>
      </c>
      <c r="C337">
        <v>37</v>
      </c>
      <c r="D337">
        <v>32</v>
      </c>
      <c r="E337">
        <v>69</v>
      </c>
    </row>
    <row r="338" spans="2:10" x14ac:dyDescent="0.25">
      <c r="B338" s="2" t="s">
        <v>336</v>
      </c>
      <c r="C338">
        <v>24</v>
      </c>
      <c r="D338">
        <v>26</v>
      </c>
      <c r="E338">
        <v>50</v>
      </c>
    </row>
    <row r="339" spans="2:10" x14ac:dyDescent="0.25">
      <c r="B339" s="2" t="s">
        <v>337</v>
      </c>
      <c r="C339">
        <v>45</v>
      </c>
      <c r="D339">
        <v>28</v>
      </c>
      <c r="E339">
        <v>73</v>
      </c>
    </row>
    <row r="340" spans="2:10" x14ac:dyDescent="0.25">
      <c r="B340" s="2" t="s">
        <v>338</v>
      </c>
      <c r="C340">
        <v>109</v>
      </c>
      <c r="D340">
        <v>109</v>
      </c>
      <c r="E340">
        <v>218</v>
      </c>
    </row>
    <row r="341" spans="2:10" x14ac:dyDescent="0.25">
      <c r="B341" s="2" t="s">
        <v>339</v>
      </c>
      <c r="C341">
        <v>50</v>
      </c>
      <c r="D341">
        <v>49</v>
      </c>
      <c r="E341">
        <v>99</v>
      </c>
    </row>
    <row r="342" spans="2:10" x14ac:dyDescent="0.25">
      <c r="B342" s="2" t="s">
        <v>340</v>
      </c>
      <c r="C342">
        <v>268</v>
      </c>
      <c r="D342">
        <v>262</v>
      </c>
      <c r="E342">
        <v>530</v>
      </c>
    </row>
    <row r="343" spans="2:10" x14ac:dyDescent="0.25">
      <c r="B343" s="2" t="s">
        <v>341</v>
      </c>
      <c r="C343">
        <v>16</v>
      </c>
      <c r="D343">
        <v>18</v>
      </c>
      <c r="E343">
        <v>34</v>
      </c>
    </row>
    <row r="344" spans="2:10" x14ac:dyDescent="0.25">
      <c r="B344" s="2" t="s">
        <v>342</v>
      </c>
      <c r="C344">
        <v>5</v>
      </c>
      <c r="D344">
        <v>3</v>
      </c>
      <c r="E344">
        <v>8</v>
      </c>
    </row>
    <row r="345" spans="2:10" x14ac:dyDescent="0.25">
      <c r="B345" s="2" t="s">
        <v>343</v>
      </c>
      <c r="C345">
        <v>155</v>
      </c>
      <c r="D345">
        <v>151</v>
      </c>
      <c r="E345">
        <v>306</v>
      </c>
      <c r="H345">
        <v>214</v>
      </c>
      <c r="I345">
        <v>210</v>
      </c>
      <c r="J345">
        <v>424</v>
      </c>
    </row>
    <row r="346" spans="2:10" x14ac:dyDescent="0.25">
      <c r="B346" s="2" t="s">
        <v>344</v>
      </c>
      <c r="C346">
        <v>11131</v>
      </c>
      <c r="D346">
        <v>11044</v>
      </c>
      <c r="E346">
        <v>22175</v>
      </c>
      <c r="H346">
        <v>70</v>
      </c>
      <c r="I346">
        <v>66</v>
      </c>
      <c r="J346">
        <v>136</v>
      </c>
    </row>
    <row r="347" spans="2:10" ht="15.75" thickBot="1" x14ac:dyDescent="0.3">
      <c r="B347" s="2" t="s">
        <v>345</v>
      </c>
      <c r="C347">
        <v>5684</v>
      </c>
      <c r="D347">
        <v>5660</v>
      </c>
      <c r="E347">
        <v>11344</v>
      </c>
      <c r="H347" s="84">
        <f>SUM(H345:H346)</f>
        <v>284</v>
      </c>
      <c r="I347" s="84">
        <f>SUM(I345:I346)</f>
        <v>276</v>
      </c>
      <c r="J347" s="84">
        <f>SUM(J345:J346)</f>
        <v>560</v>
      </c>
    </row>
    <row r="348" spans="2:10" ht="15.75" thickTop="1" x14ac:dyDescent="0.25">
      <c r="B348" s="2" t="s">
        <v>346</v>
      </c>
      <c r="C348">
        <v>177</v>
      </c>
      <c r="D348">
        <v>181</v>
      </c>
      <c r="E348">
        <v>358</v>
      </c>
    </row>
    <row r="349" spans="2:10" x14ac:dyDescent="0.25">
      <c r="B349" s="2" t="s">
        <v>347</v>
      </c>
      <c r="C349">
        <v>247</v>
      </c>
      <c r="D349">
        <v>234</v>
      </c>
      <c r="E349">
        <v>481</v>
      </c>
    </row>
    <row r="350" spans="2:10" x14ac:dyDescent="0.25">
      <c r="B350" s="2" t="s">
        <v>348</v>
      </c>
      <c r="C350">
        <v>1275</v>
      </c>
      <c r="D350">
        <v>1272</v>
      </c>
      <c r="E350">
        <v>2547</v>
      </c>
    </row>
    <row r="351" spans="2:10" x14ac:dyDescent="0.25">
      <c r="B351" s="2" t="s">
        <v>349</v>
      </c>
      <c r="C351">
        <v>629</v>
      </c>
      <c r="D351">
        <v>619</v>
      </c>
      <c r="E351">
        <v>1248</v>
      </c>
    </row>
    <row r="352" spans="2:10" x14ac:dyDescent="0.25">
      <c r="B352" s="2" t="s">
        <v>350</v>
      </c>
      <c r="C352">
        <v>662</v>
      </c>
      <c r="D352">
        <v>689</v>
      </c>
      <c r="E352">
        <v>1351</v>
      </c>
    </row>
    <row r="353" spans="2:5" x14ac:dyDescent="0.25">
      <c r="B353" s="2" t="s">
        <v>351</v>
      </c>
      <c r="C353">
        <v>108</v>
      </c>
      <c r="D353">
        <v>105</v>
      </c>
      <c r="E353">
        <v>213</v>
      </c>
    </row>
    <row r="354" spans="2:5" x14ac:dyDescent="0.25">
      <c r="B354" s="2" t="s">
        <v>352</v>
      </c>
      <c r="C354">
        <v>28</v>
      </c>
      <c r="D354">
        <v>25</v>
      </c>
      <c r="E354">
        <v>53</v>
      </c>
    </row>
    <row r="355" spans="2:5" x14ac:dyDescent="0.25">
      <c r="B355" s="2" t="s">
        <v>353</v>
      </c>
      <c r="C355">
        <v>117</v>
      </c>
      <c r="D355">
        <v>120</v>
      </c>
      <c r="E355">
        <v>237</v>
      </c>
    </row>
    <row r="356" spans="2:5" x14ac:dyDescent="0.25">
      <c r="B356" s="2" t="s">
        <v>354</v>
      </c>
      <c r="C356">
        <v>43</v>
      </c>
      <c r="D356">
        <v>56</v>
      </c>
      <c r="E356">
        <v>99</v>
      </c>
    </row>
    <row r="357" spans="2:5" x14ac:dyDescent="0.25">
      <c r="B357" s="2" t="s">
        <v>355</v>
      </c>
      <c r="C357">
        <v>391</v>
      </c>
      <c r="D357">
        <v>451</v>
      </c>
      <c r="E357">
        <v>842</v>
      </c>
    </row>
    <row r="358" spans="2:5" x14ac:dyDescent="0.25">
      <c r="B358" s="2" t="s">
        <v>356</v>
      </c>
      <c r="C358">
        <v>747</v>
      </c>
      <c r="D358">
        <v>774</v>
      </c>
      <c r="E358">
        <v>1521</v>
      </c>
    </row>
    <row r="359" spans="2:5" x14ac:dyDescent="0.25">
      <c r="B359" s="2" t="s">
        <v>357</v>
      </c>
      <c r="C359">
        <v>519</v>
      </c>
      <c r="D359">
        <v>563</v>
      </c>
      <c r="E359">
        <v>1082</v>
      </c>
    </row>
    <row r="360" spans="2:5" x14ac:dyDescent="0.25">
      <c r="B360" s="2" t="s">
        <v>358</v>
      </c>
      <c r="C360">
        <v>266</v>
      </c>
      <c r="D360">
        <v>255</v>
      </c>
      <c r="E360">
        <v>521</v>
      </c>
    </row>
    <row r="361" spans="2:5" x14ac:dyDescent="0.25">
      <c r="B361" s="2" t="s">
        <v>359</v>
      </c>
      <c r="C361">
        <v>70</v>
      </c>
      <c r="D361">
        <v>72</v>
      </c>
      <c r="E361">
        <v>142</v>
      </c>
    </row>
    <row r="362" spans="2:5" x14ac:dyDescent="0.25">
      <c r="B362" s="2" t="s">
        <v>360</v>
      </c>
      <c r="C362">
        <v>302</v>
      </c>
      <c r="D362">
        <v>296</v>
      </c>
      <c r="E362">
        <v>598</v>
      </c>
    </row>
    <row r="363" spans="2:5" x14ac:dyDescent="0.25">
      <c r="B363" s="2" t="s">
        <v>361</v>
      </c>
      <c r="C363">
        <v>767</v>
      </c>
      <c r="D363">
        <v>763</v>
      </c>
      <c r="E363">
        <v>1530</v>
      </c>
    </row>
    <row r="364" spans="2:5" x14ac:dyDescent="0.25">
      <c r="B364" s="2" t="s">
        <v>362</v>
      </c>
      <c r="C364">
        <v>529</v>
      </c>
      <c r="D364">
        <v>512</v>
      </c>
      <c r="E364">
        <v>1041</v>
      </c>
    </row>
    <row r="365" spans="2:5" x14ac:dyDescent="0.25">
      <c r="B365" s="2" t="s">
        <v>363</v>
      </c>
      <c r="C365">
        <v>179</v>
      </c>
      <c r="D365">
        <v>172</v>
      </c>
      <c r="E365">
        <v>351</v>
      </c>
    </row>
    <row r="366" spans="2:5" x14ac:dyDescent="0.25">
      <c r="B366" s="2" t="s">
        <v>364</v>
      </c>
      <c r="C366">
        <v>48</v>
      </c>
      <c r="D366">
        <v>56</v>
      </c>
      <c r="E366">
        <v>104</v>
      </c>
    </row>
    <row r="367" spans="2:5" x14ac:dyDescent="0.25">
      <c r="B367" s="2" t="s">
        <v>365</v>
      </c>
      <c r="C367">
        <v>18</v>
      </c>
      <c r="D367">
        <v>20</v>
      </c>
      <c r="E367">
        <v>38</v>
      </c>
    </row>
    <row r="368" spans="2:5" x14ac:dyDescent="0.25">
      <c r="B368" s="2" t="s">
        <v>366</v>
      </c>
      <c r="C368">
        <v>62</v>
      </c>
      <c r="D368">
        <v>58</v>
      </c>
      <c r="E368">
        <v>120</v>
      </c>
    </row>
    <row r="369" spans="2:5" x14ac:dyDescent="0.25">
      <c r="B369" s="2" t="s">
        <v>367</v>
      </c>
      <c r="C369">
        <v>1092</v>
      </c>
      <c r="D369">
        <v>1104</v>
      </c>
      <c r="E369">
        <v>2196</v>
      </c>
    </row>
    <row r="370" spans="2:5" x14ac:dyDescent="0.25">
      <c r="B370" s="2" t="s">
        <v>368</v>
      </c>
      <c r="C370">
        <v>371</v>
      </c>
      <c r="D370">
        <v>416</v>
      </c>
      <c r="E370">
        <v>787</v>
      </c>
    </row>
    <row r="371" spans="2:5" x14ac:dyDescent="0.25">
      <c r="B371" s="2" t="s">
        <v>369</v>
      </c>
      <c r="C371">
        <v>40</v>
      </c>
      <c r="D371">
        <v>37</v>
      </c>
      <c r="E371">
        <v>77</v>
      </c>
    </row>
    <row r="372" spans="2:5" x14ac:dyDescent="0.25">
      <c r="B372" s="2" t="s">
        <v>370</v>
      </c>
      <c r="C372">
        <v>160</v>
      </c>
      <c r="D372">
        <v>160</v>
      </c>
      <c r="E372">
        <v>320</v>
      </c>
    </row>
    <row r="373" spans="2:5" x14ac:dyDescent="0.25">
      <c r="B373" s="2" t="s">
        <v>371</v>
      </c>
      <c r="C373">
        <v>80</v>
      </c>
      <c r="D373">
        <v>83</v>
      </c>
      <c r="E373">
        <v>163</v>
      </c>
    </row>
    <row r="374" spans="2:5" x14ac:dyDescent="0.25">
      <c r="B374" s="2" t="s">
        <v>372</v>
      </c>
      <c r="C374">
        <v>437</v>
      </c>
      <c r="D374">
        <v>469</v>
      </c>
      <c r="E374">
        <v>906</v>
      </c>
    </row>
    <row r="375" spans="2:5" x14ac:dyDescent="0.25">
      <c r="B375" s="2" t="s">
        <v>373</v>
      </c>
      <c r="C375">
        <v>60</v>
      </c>
      <c r="D375">
        <v>44</v>
      </c>
      <c r="E375">
        <v>104</v>
      </c>
    </row>
    <row r="376" spans="2:5" x14ac:dyDescent="0.25">
      <c r="B376" s="2" t="s">
        <v>374</v>
      </c>
      <c r="C376">
        <v>1302</v>
      </c>
      <c r="D376">
        <v>1322</v>
      </c>
      <c r="E376">
        <v>2624</v>
      </c>
    </row>
    <row r="377" spans="2:5" x14ac:dyDescent="0.25">
      <c r="B377" s="2" t="s">
        <v>375</v>
      </c>
      <c r="C377">
        <v>288</v>
      </c>
      <c r="D377">
        <v>248</v>
      </c>
      <c r="E377">
        <v>536</v>
      </c>
    </row>
    <row r="378" spans="2:5" x14ac:dyDescent="0.25">
      <c r="B378" s="2" t="s">
        <v>376</v>
      </c>
      <c r="C378">
        <v>75</v>
      </c>
      <c r="D378">
        <v>58</v>
      </c>
      <c r="E378">
        <v>133</v>
      </c>
    </row>
    <row r="379" spans="2:5" x14ac:dyDescent="0.25">
      <c r="B379" s="2" t="s">
        <v>377</v>
      </c>
      <c r="C379">
        <v>59</v>
      </c>
      <c r="D379">
        <v>66</v>
      </c>
      <c r="E379">
        <v>125</v>
      </c>
    </row>
    <row r="380" spans="2:5" x14ac:dyDescent="0.25">
      <c r="B380" s="2" t="s">
        <v>378</v>
      </c>
      <c r="C380">
        <v>7</v>
      </c>
      <c r="D380">
        <v>10</v>
      </c>
      <c r="E380">
        <v>17</v>
      </c>
    </row>
    <row r="381" spans="2:5" x14ac:dyDescent="0.25">
      <c r="B381" s="2" t="s">
        <v>379</v>
      </c>
      <c r="C381">
        <v>14</v>
      </c>
      <c r="D381">
        <v>14</v>
      </c>
      <c r="E381">
        <v>28</v>
      </c>
    </row>
    <row r="382" spans="2:5" x14ac:dyDescent="0.25">
      <c r="B382" s="2" t="s">
        <v>380</v>
      </c>
      <c r="C382">
        <v>7</v>
      </c>
      <c r="D382">
        <v>11</v>
      </c>
      <c r="E382">
        <v>18</v>
      </c>
    </row>
    <row r="383" spans="2:5" x14ac:dyDescent="0.25">
      <c r="B383" s="2" t="s">
        <v>381</v>
      </c>
      <c r="C383">
        <v>143</v>
      </c>
      <c r="D383">
        <v>142</v>
      </c>
      <c r="E383">
        <v>285</v>
      </c>
    </row>
    <row r="384" spans="2:5" x14ac:dyDescent="0.25">
      <c r="B384" s="2" t="s">
        <v>382</v>
      </c>
      <c r="C384">
        <v>11</v>
      </c>
      <c r="D384">
        <v>11</v>
      </c>
      <c r="E384">
        <v>22</v>
      </c>
    </row>
    <row r="385" spans="2:5" x14ac:dyDescent="0.25">
      <c r="B385" s="2" t="s">
        <v>383</v>
      </c>
      <c r="C385">
        <v>58</v>
      </c>
      <c r="D385">
        <v>77</v>
      </c>
      <c r="E385">
        <v>135</v>
      </c>
    </row>
    <row r="386" spans="2:5" x14ac:dyDescent="0.25">
      <c r="B386" s="2" t="s">
        <v>384</v>
      </c>
      <c r="C386">
        <v>69</v>
      </c>
      <c r="D386">
        <v>71</v>
      </c>
      <c r="E386">
        <v>140</v>
      </c>
    </row>
    <row r="387" spans="2:5" x14ac:dyDescent="0.25">
      <c r="B387" s="2" t="s">
        <v>385</v>
      </c>
      <c r="C387">
        <v>165</v>
      </c>
      <c r="D387">
        <v>180</v>
      </c>
      <c r="E387">
        <v>345</v>
      </c>
    </row>
    <row r="388" spans="2:5" x14ac:dyDescent="0.25">
      <c r="B388" s="2" t="s">
        <v>386</v>
      </c>
      <c r="C388">
        <v>225</v>
      </c>
      <c r="D388">
        <v>208</v>
      </c>
      <c r="E388">
        <v>433</v>
      </c>
    </row>
    <row r="389" spans="2:5" x14ac:dyDescent="0.25">
      <c r="B389" s="2" t="s">
        <v>387</v>
      </c>
      <c r="C389">
        <v>150</v>
      </c>
      <c r="D389">
        <v>139</v>
      </c>
      <c r="E389">
        <v>289</v>
      </c>
    </row>
    <row r="390" spans="2:5" x14ac:dyDescent="0.25">
      <c r="B390" s="2" t="s">
        <v>388</v>
      </c>
      <c r="C390">
        <v>53</v>
      </c>
      <c r="D390">
        <v>52</v>
      </c>
      <c r="E390">
        <v>105</v>
      </c>
    </row>
    <row r="391" spans="2:5" x14ac:dyDescent="0.25">
      <c r="B391" s="2" t="s">
        <v>389</v>
      </c>
      <c r="C391">
        <v>140</v>
      </c>
      <c r="D391">
        <v>148</v>
      </c>
      <c r="E391">
        <v>288</v>
      </c>
    </row>
    <row r="392" spans="2:5" x14ac:dyDescent="0.25">
      <c r="B392" s="2" t="s">
        <v>390</v>
      </c>
      <c r="C392">
        <v>184</v>
      </c>
      <c r="D392">
        <v>169</v>
      </c>
      <c r="E392">
        <v>353</v>
      </c>
    </row>
    <row r="393" spans="2:5" x14ac:dyDescent="0.25">
      <c r="B393" s="2" t="s">
        <v>391</v>
      </c>
      <c r="C393">
        <v>12</v>
      </c>
      <c r="D393">
        <v>11</v>
      </c>
      <c r="E393">
        <v>23</v>
      </c>
    </row>
    <row r="394" spans="2:5" x14ac:dyDescent="0.25">
      <c r="B394" s="2" t="s">
        <v>392</v>
      </c>
      <c r="C394">
        <v>125</v>
      </c>
      <c r="D394">
        <v>151</v>
      </c>
      <c r="E394">
        <v>276</v>
      </c>
    </row>
    <row r="395" spans="2:5" x14ac:dyDescent="0.25">
      <c r="B395" s="2" t="s">
        <v>393</v>
      </c>
      <c r="C395">
        <v>48</v>
      </c>
      <c r="D395">
        <v>53</v>
      </c>
      <c r="E395">
        <v>101</v>
      </c>
    </row>
    <row r="396" spans="2:5" x14ac:dyDescent="0.25">
      <c r="B396" s="2" t="s">
        <v>394</v>
      </c>
      <c r="C396">
        <v>134</v>
      </c>
      <c r="D396">
        <v>135</v>
      </c>
      <c r="E396">
        <v>269</v>
      </c>
    </row>
    <row r="397" spans="2:5" x14ac:dyDescent="0.25">
      <c r="B397" s="2" t="s">
        <v>395</v>
      </c>
      <c r="C397">
        <v>188</v>
      </c>
      <c r="D397">
        <v>196</v>
      </c>
      <c r="E397">
        <v>384</v>
      </c>
    </row>
    <row r="398" spans="2:5" x14ac:dyDescent="0.25">
      <c r="B398" s="2" t="s">
        <v>396</v>
      </c>
      <c r="C398">
        <v>60</v>
      </c>
      <c r="D398">
        <v>65</v>
      </c>
      <c r="E398">
        <v>125</v>
      </c>
    </row>
    <row r="399" spans="2:5" x14ac:dyDescent="0.25">
      <c r="B399" s="2" t="s">
        <v>398</v>
      </c>
      <c r="C399">
        <v>400</v>
      </c>
      <c r="D399">
        <v>432</v>
      </c>
      <c r="E399">
        <v>832</v>
      </c>
    </row>
    <row r="400" spans="2:5" x14ac:dyDescent="0.25">
      <c r="B400" s="2" t="s">
        <v>949</v>
      </c>
      <c r="C400">
        <v>1742</v>
      </c>
      <c r="D400">
        <v>1953</v>
      </c>
      <c r="E400">
        <v>3695</v>
      </c>
    </row>
    <row r="401" spans="2:5" x14ac:dyDescent="0.25">
      <c r="B401" s="2" t="s">
        <v>950</v>
      </c>
      <c r="C401">
        <v>1534</v>
      </c>
      <c r="D401">
        <v>1718</v>
      </c>
      <c r="E401">
        <v>3252</v>
      </c>
    </row>
    <row r="402" spans="2:5" x14ac:dyDescent="0.25">
      <c r="B402" s="2" t="s">
        <v>934</v>
      </c>
      <c r="C402">
        <v>15</v>
      </c>
      <c r="D402">
        <v>3</v>
      </c>
      <c r="E402">
        <v>18</v>
      </c>
    </row>
    <row r="403" spans="2:5" x14ac:dyDescent="0.25">
      <c r="B403" s="2" t="s">
        <v>427</v>
      </c>
      <c r="C403">
        <v>33</v>
      </c>
      <c r="D403">
        <v>30</v>
      </c>
      <c r="E403">
        <v>63</v>
      </c>
    </row>
    <row r="404" spans="2:5" x14ac:dyDescent="0.25">
      <c r="B404" s="2" t="s">
        <v>428</v>
      </c>
      <c r="C404">
        <v>33</v>
      </c>
      <c r="D404">
        <v>38</v>
      </c>
      <c r="E404">
        <v>71</v>
      </c>
    </row>
    <row r="405" spans="2:5" x14ac:dyDescent="0.25">
      <c r="B405" s="2" t="s">
        <v>399</v>
      </c>
      <c r="C405">
        <v>149151</v>
      </c>
      <c r="D405">
        <v>150426</v>
      </c>
      <c r="E405">
        <v>299577</v>
      </c>
    </row>
  </sheetData>
  <sortState xmlns:xlrd2="http://schemas.microsoft.com/office/spreadsheetml/2017/richdata2" ref="L2:Y1001">
    <sortCondition ref="M2:M1001"/>
  </sortState>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R74"/>
  <sheetViews>
    <sheetView topLeftCell="A14" zoomScale="80" zoomScaleNormal="80" zoomScaleSheetLayoutView="70" workbookViewId="0">
      <selection activeCell="D4" sqref="D4"/>
    </sheetView>
  </sheetViews>
  <sheetFormatPr defaultColWidth="9.140625" defaultRowHeight="15" x14ac:dyDescent="0.25"/>
  <cols>
    <col min="1" max="1" width="1.5703125" customWidth="1"/>
    <col min="2" max="2" width="3.140625" customWidth="1"/>
    <col min="3" max="3" width="38.85546875" customWidth="1"/>
    <col min="4" max="4" width="24.140625" customWidth="1"/>
    <col min="5" max="5" width="25.85546875" customWidth="1"/>
    <col min="6" max="6" width="1" customWidth="1"/>
    <col min="7" max="7" width="21" customWidth="1"/>
    <col min="8" max="8" width="19.5703125" customWidth="1"/>
    <col min="9" max="9" width="1" customWidth="1"/>
    <col min="10" max="10" width="20.42578125" customWidth="1"/>
    <col min="11" max="11" width="19.85546875" customWidth="1"/>
    <col min="12" max="12" width="4.85546875" bestFit="1" customWidth="1"/>
    <col min="13" max="13" width="28" bestFit="1" customWidth="1"/>
    <col min="14" max="15" width="10.5703125" bestFit="1" customWidth="1"/>
  </cols>
  <sheetData>
    <row r="1" spans="3:18" ht="26.25" x14ac:dyDescent="0.4">
      <c r="C1" s="67" t="s">
        <v>909</v>
      </c>
      <c r="D1" s="2"/>
      <c r="E1" s="2"/>
      <c r="F1" s="2"/>
      <c r="G1" s="2"/>
      <c r="H1" s="2"/>
      <c r="I1" s="2"/>
      <c r="J1" s="2"/>
      <c r="K1" s="2"/>
    </row>
    <row r="2" spans="3:18" x14ac:dyDescent="0.25">
      <c r="C2" s="52" t="s">
        <v>880</v>
      </c>
      <c r="G2" s="53"/>
      <c r="H2" s="53"/>
      <c r="I2" s="53"/>
      <c r="J2" s="53"/>
      <c r="K2" s="53"/>
    </row>
    <row r="3" spans="3:18" ht="15.75" customHeight="1" x14ac:dyDescent="0.25">
      <c r="C3" s="6"/>
      <c r="D3" s="7" t="s">
        <v>412</v>
      </c>
      <c r="E3" s="11" t="s">
        <v>510</v>
      </c>
      <c r="F3" s="3"/>
      <c r="G3" s="69"/>
      <c r="H3" s="68"/>
      <c r="I3" s="68"/>
      <c r="J3" s="68"/>
      <c r="K3" s="68"/>
      <c r="L3" s="13"/>
      <c r="M3" s="64"/>
      <c r="N3" s="64"/>
      <c r="O3" s="64"/>
      <c r="P3" s="64"/>
      <c r="Q3" s="64"/>
      <c r="R3" s="64"/>
    </row>
    <row r="4" spans="3:18" ht="15" customHeight="1" x14ac:dyDescent="0.25">
      <c r="C4" s="8" t="s">
        <v>511</v>
      </c>
      <c r="D4" s="10"/>
      <c r="E4" s="12" t="str">
        <f>IFERROR(VLOOKUP(D4,LEName!$B$5:$C$4114,2,FALSE),"")</f>
        <v/>
      </c>
      <c r="G4" s="68"/>
      <c r="H4" s="68"/>
      <c r="I4" s="68"/>
      <c r="J4" s="68"/>
      <c r="K4" s="68"/>
      <c r="L4" s="13"/>
    </row>
    <row r="5" spans="3:18" ht="15" customHeight="1" x14ac:dyDescent="0.25">
      <c r="C5" s="8" t="s">
        <v>512</v>
      </c>
      <c r="D5" s="10"/>
      <c r="E5" s="12" t="str">
        <f>IFERROR(VLOOKUP(D5,LEName!$B$5:$C$4114,2,FALSE),"")</f>
        <v/>
      </c>
      <c r="G5" s="68"/>
      <c r="H5" s="68"/>
      <c r="I5" s="68"/>
      <c r="J5" s="68"/>
      <c r="K5" s="68"/>
      <c r="L5" s="13"/>
    </row>
    <row r="6" spans="3:18" x14ac:dyDescent="0.25">
      <c r="C6" s="8" t="s">
        <v>513</v>
      </c>
      <c r="D6" s="10"/>
      <c r="E6" s="12" t="str">
        <f>IFERROR(VLOOKUP(D6,LEName!$B$5:$C$4114,2,FALSE),"")</f>
        <v/>
      </c>
      <c r="G6" s="68"/>
      <c r="H6" s="68"/>
      <c r="I6" s="68"/>
      <c r="J6" s="68"/>
      <c r="K6" s="68"/>
      <c r="L6" s="13"/>
    </row>
    <row r="7" spans="3:18" ht="18.75" customHeight="1" x14ac:dyDescent="0.25">
      <c r="C7" t="s">
        <v>856</v>
      </c>
      <c r="G7" s="68"/>
      <c r="H7" s="68"/>
      <c r="I7" s="68"/>
      <c r="J7" s="68"/>
      <c r="K7" s="68"/>
    </row>
    <row r="8" spans="3:18" x14ac:dyDescent="0.25">
      <c r="C8" t="s">
        <v>857</v>
      </c>
      <c r="G8" s="68"/>
      <c r="H8" s="68"/>
      <c r="I8" s="68"/>
      <c r="J8" s="68"/>
      <c r="K8" s="68"/>
    </row>
    <row r="9" spans="3:18" x14ac:dyDescent="0.25">
      <c r="C9" t="s">
        <v>855</v>
      </c>
      <c r="G9" s="53"/>
      <c r="H9" s="53"/>
      <c r="I9" s="53"/>
      <c r="J9" s="53"/>
      <c r="K9" s="53"/>
    </row>
    <row r="10" spans="3:18" x14ac:dyDescent="0.25">
      <c r="C10" s="52" t="s">
        <v>945</v>
      </c>
      <c r="G10" s="53"/>
      <c r="H10" s="53"/>
      <c r="I10" s="53"/>
      <c r="J10" s="53"/>
      <c r="K10" s="53"/>
    </row>
    <row r="11" spans="3:18" x14ac:dyDescent="0.25">
      <c r="G11" s="53"/>
      <c r="H11" s="53"/>
      <c r="I11" s="53"/>
      <c r="J11" s="53"/>
      <c r="K11" s="53"/>
    </row>
    <row r="12" spans="3:18" x14ac:dyDescent="0.25">
      <c r="C12" s="71" t="s">
        <v>940</v>
      </c>
      <c r="D12" s="72"/>
      <c r="E12" s="73"/>
      <c r="G12" s="53"/>
      <c r="H12" s="53"/>
      <c r="I12" s="53"/>
      <c r="J12" s="53"/>
      <c r="K12" s="53"/>
    </row>
    <row r="13" spans="3:18" x14ac:dyDescent="0.25">
      <c r="C13" s="74" t="s">
        <v>941</v>
      </c>
      <c r="D13" s="70"/>
      <c r="E13" s="75"/>
      <c r="G13" s="53"/>
      <c r="H13" s="53"/>
      <c r="I13" s="53"/>
      <c r="J13" s="53"/>
      <c r="K13" s="53"/>
    </row>
    <row r="14" spans="3:18" x14ac:dyDescent="0.25">
      <c r="C14" s="74" t="s">
        <v>942</v>
      </c>
      <c r="D14" s="70"/>
      <c r="E14" s="75"/>
      <c r="G14" s="53"/>
      <c r="H14" s="53"/>
      <c r="I14" s="53"/>
      <c r="J14" s="53"/>
      <c r="K14" s="53"/>
    </row>
    <row r="15" spans="3:18" x14ac:dyDescent="0.25">
      <c r="C15" s="74" t="s">
        <v>943</v>
      </c>
      <c r="D15" s="70"/>
      <c r="E15" s="75"/>
      <c r="G15" s="53"/>
      <c r="H15" s="53"/>
      <c r="I15" s="53"/>
      <c r="J15" s="53"/>
      <c r="K15" s="53"/>
    </row>
    <row r="16" spans="3:18" x14ac:dyDescent="0.25">
      <c r="C16" s="76" t="s">
        <v>944</v>
      </c>
      <c r="D16" s="77"/>
      <c r="E16" s="78"/>
      <c r="G16" s="53"/>
      <c r="H16" s="53"/>
      <c r="I16" s="53"/>
      <c r="J16" s="53"/>
      <c r="K16" s="53"/>
    </row>
    <row r="17" spans="2:11" x14ac:dyDescent="0.25">
      <c r="G17" s="53"/>
      <c r="H17" s="53"/>
      <c r="I17" s="53"/>
      <c r="J17" s="53"/>
      <c r="K17" s="53"/>
    </row>
    <row r="18" spans="2:11" ht="15.75" thickBot="1" x14ac:dyDescent="0.3">
      <c r="D18" s="65" t="s">
        <v>832</v>
      </c>
      <c r="E18" s="65"/>
      <c r="G18" s="65" t="s">
        <v>835</v>
      </c>
      <c r="H18" s="65"/>
      <c r="J18" s="65" t="s">
        <v>415</v>
      </c>
      <c r="K18" s="65"/>
    </row>
    <row r="19" spans="2:11" ht="15.75" x14ac:dyDescent="0.25">
      <c r="B19" s="14"/>
      <c r="C19" s="15"/>
      <c r="D19" s="16">
        <v>2023</v>
      </c>
      <c r="E19" s="17">
        <v>2024</v>
      </c>
      <c r="F19" s="3"/>
      <c r="G19" s="16">
        <v>2023</v>
      </c>
      <c r="H19" s="17">
        <v>2024</v>
      </c>
      <c r="I19" s="3"/>
      <c r="J19" s="16">
        <v>2023</v>
      </c>
      <c r="K19" s="17">
        <v>2024</v>
      </c>
    </row>
    <row r="20" spans="2:11" x14ac:dyDescent="0.25">
      <c r="B20" s="18"/>
      <c r="C20" s="19"/>
      <c r="D20" s="20"/>
      <c r="E20" s="21"/>
      <c r="F20" s="3"/>
      <c r="G20" s="20"/>
      <c r="H20" s="21"/>
      <c r="I20" s="22"/>
      <c r="J20" s="31"/>
      <c r="K20" s="32"/>
    </row>
    <row r="21" spans="2:11" x14ac:dyDescent="0.25">
      <c r="B21" s="23"/>
      <c r="C21" s="19" t="s">
        <v>854</v>
      </c>
      <c r="D21" s="49"/>
      <c r="E21" s="50"/>
      <c r="F21" s="24"/>
      <c r="G21" s="18"/>
      <c r="H21" s="19"/>
      <c r="I21" s="25"/>
      <c r="J21" s="49"/>
      <c r="K21" s="50"/>
    </row>
    <row r="22" spans="2:11" x14ac:dyDescent="0.25">
      <c r="B22" s="23"/>
      <c r="C22" s="19" t="s">
        <v>834</v>
      </c>
      <c r="D22" s="49"/>
      <c r="E22" s="50"/>
      <c r="F22" s="24"/>
      <c r="G22" s="26"/>
      <c r="H22" s="27"/>
      <c r="I22" s="25"/>
      <c r="J22" s="49"/>
      <c r="K22" s="50"/>
    </row>
    <row r="23" spans="2:11" x14ac:dyDescent="0.25">
      <c r="B23" s="23"/>
      <c r="C23" s="19" t="s">
        <v>833</v>
      </c>
      <c r="D23" s="26"/>
      <c r="E23" s="27"/>
      <c r="F23" s="24"/>
      <c r="G23" s="49"/>
      <c r="H23" s="50"/>
      <c r="I23" s="28"/>
      <c r="J23" s="49"/>
      <c r="K23" s="50"/>
    </row>
    <row r="24" spans="2:11" x14ac:dyDescent="0.25">
      <c r="B24" s="18"/>
      <c r="C24" s="19"/>
      <c r="D24" s="20"/>
      <c r="E24" s="21"/>
      <c r="F24" s="3"/>
      <c r="G24" s="29"/>
      <c r="H24" s="30"/>
      <c r="I24" s="25"/>
      <c r="J24" s="31"/>
      <c r="K24" s="32"/>
    </row>
    <row r="25" spans="2:11" x14ac:dyDescent="0.25">
      <c r="B25" s="33" t="s">
        <v>416</v>
      </c>
      <c r="C25" s="34" t="s">
        <v>422</v>
      </c>
      <c r="D25" s="55">
        <f>IFERROR(VLOOKUP(D4,SPEDAllowCost!$B$7:$E$616,2,FALSE),0)</f>
        <v>0</v>
      </c>
      <c r="E25" s="56">
        <f>IFERROR(VLOOKUP(D4,SPEDAllowCost!$B$7:$E$616,3,FALSE),0)</f>
        <v>0</v>
      </c>
      <c r="F25" s="25"/>
      <c r="G25" s="55">
        <f>IFERROR(VLOOKUP(D5,SPEDAllowCost!$B$7:$E$616,2,FALSE),0)</f>
        <v>0</v>
      </c>
      <c r="H25" s="56">
        <f>IFERROR(VLOOKUP(D5,SPEDAllowCost!$B$7:$E$616,3,FALSE),0)</f>
        <v>0</v>
      </c>
      <c r="I25" s="25"/>
      <c r="J25" s="55">
        <f>IF(D6="0946",SPEDAllowCost!G348,IFERROR(VLOOKUP(D6,SPEDAllowCost!$B$7:$E$616,2,FALSE),0))</f>
        <v>0</v>
      </c>
      <c r="K25" s="56">
        <f>IFERROR(VLOOKUP(D6,SPEDAllowCost!$B$7:$E$616,3,FALSE),0)</f>
        <v>0</v>
      </c>
    </row>
    <row r="26" spans="2:11" x14ac:dyDescent="0.25">
      <c r="B26" s="33"/>
      <c r="C26" s="34" t="s">
        <v>423</v>
      </c>
      <c r="D26" s="57">
        <f>IFERROR(VLOOKUP(D4,CurrentANB!B6:AC417,26,FALSE),0)</f>
        <v>0</v>
      </c>
      <c r="E26" s="58">
        <f>IFERROR(VLOOKUP(D4,CurrentANB!B6:AI1417,32,FALSE),0)</f>
        <v>0</v>
      </c>
      <c r="F26" s="28"/>
      <c r="G26" s="57">
        <f>IFERROR(VLOOKUP(D5,CurrentANB!$B$6:$AC$1417,27,FALSE),0)</f>
        <v>0</v>
      </c>
      <c r="H26" s="58">
        <f>IFERROR(VLOOKUP(D5,CurrentANB!B6:AI1417,33,FALSE),0)</f>
        <v>0</v>
      </c>
      <c r="I26" s="25"/>
      <c r="J26" s="57">
        <f>IFERROR(VLOOKUP(D6,CurrentANB!$B$6:$AC$1417,28,FALSE),0)</f>
        <v>0</v>
      </c>
      <c r="K26" s="58">
        <f>IFERROR(VLOOKUP(D6,CurrentANB!B6:AI1417,34,FALSE),0)</f>
        <v>0</v>
      </c>
    </row>
    <row r="27" spans="2:11" ht="15.75" thickBot="1" x14ac:dyDescent="0.3">
      <c r="B27" s="18"/>
      <c r="C27" s="19"/>
      <c r="D27" s="35" t="str">
        <f>IFERROR(D25/D26,"")</f>
        <v/>
      </c>
      <c r="E27" s="36" t="str">
        <f>IFERROR(E25/E26,"")</f>
        <v/>
      </c>
      <c r="F27" s="25"/>
      <c r="G27" s="35" t="str">
        <f>IFERROR(G25/G26,"")</f>
        <v/>
      </c>
      <c r="H27" s="36" t="str">
        <f>IFERROR(H25/H26,"")</f>
        <v/>
      </c>
      <c r="I27" s="28"/>
      <c r="J27" s="35">
        <f>IFERROR(J25/J26,0)</f>
        <v>0</v>
      </c>
      <c r="K27" s="36">
        <f>IFERROR(K25/K26,0)</f>
        <v>0</v>
      </c>
    </row>
    <row r="28" spans="2:11" ht="15.75" thickTop="1" x14ac:dyDescent="0.25">
      <c r="B28" s="18"/>
      <c r="C28" s="19"/>
      <c r="D28" s="29"/>
      <c r="E28" s="30"/>
      <c r="F28" s="25"/>
      <c r="G28" s="29"/>
      <c r="H28" s="30"/>
      <c r="I28" s="25"/>
      <c r="J28" s="29"/>
      <c r="K28" s="30"/>
    </row>
    <row r="29" spans="2:11" x14ac:dyDescent="0.25">
      <c r="B29" s="33" t="s">
        <v>417</v>
      </c>
      <c r="C29" s="34" t="s">
        <v>426</v>
      </c>
      <c r="D29" s="55">
        <f>IFERROR(VLOOKUP(D4,PartBData!$P$2:$R$1175,3,FALSE),0)</f>
        <v>0</v>
      </c>
      <c r="E29" s="56" t="str">
        <f>IFERROR(VLOOKUP(D4,PartBData!F2:H401,3,FALSE),"")</f>
        <v/>
      </c>
      <c r="F29" s="25"/>
      <c r="G29" s="55">
        <f>IFERROR(VLOOKUP(D5,PartBData!$P$2:$R1177,3,FALSE),0)</f>
        <v>0</v>
      </c>
      <c r="H29" s="56" t="str">
        <f>IFERROR(VLOOKUP(D5,PartBData!F2:H401,3,FALSE),"")</f>
        <v/>
      </c>
      <c r="I29" s="25"/>
      <c r="J29" s="55">
        <f>IFERROR(VLOOKUP(D6,PartBData!$P$2:$R$1177,3,FALSE),0)</f>
        <v>0</v>
      </c>
      <c r="K29" s="56">
        <f>IFERROR(VLOOKUP(D6,PartBData!F2:H401,3,FALSE),0)</f>
        <v>0</v>
      </c>
    </row>
    <row r="30" spans="2:11" x14ac:dyDescent="0.25">
      <c r="B30" s="33"/>
      <c r="C30" s="34" t="s">
        <v>509</v>
      </c>
      <c r="D30" s="57" t="str">
        <f>IFERROR(VLOOKUP(D4,AIMEnrollment!$B$5:$E$4121,2,FALSE),"")</f>
        <v/>
      </c>
      <c r="E30" s="58" t="str">
        <f>IFERROR(VLOOKUP(D4,AIMEnrollment!$B$5:$E$4121,3,FALSE),"")</f>
        <v/>
      </c>
      <c r="F30" s="28"/>
      <c r="G30" s="57" t="str">
        <f>IFERROR(VLOOKUP(D5,AIMEnrollment!$B$5:$E$4121,2,FALSE),"")</f>
        <v/>
      </c>
      <c r="H30" s="58" t="str">
        <f>IFERROR(VLOOKUP(D5,AIMEnrollment!$B$5:$E$4121,3,FALSE),"")</f>
        <v/>
      </c>
      <c r="I30" s="28"/>
      <c r="J30" s="57" t="str">
        <f>IFERROR(VLOOKUP(D6,AIMEnrollment!$B$5:$E$4121,2,FALSE),"")</f>
        <v/>
      </c>
      <c r="K30" s="58" t="str">
        <f>IFERROR(VLOOKUP(D6,AIMEnrollment!$B$5:$E$4121,3,FALSE),"")</f>
        <v/>
      </c>
    </row>
    <row r="31" spans="2:11" ht="15.75" thickBot="1" x14ac:dyDescent="0.3">
      <c r="B31" s="18"/>
      <c r="C31" s="19"/>
      <c r="D31" s="54">
        <f>IFERROR(D29/D30,0)</f>
        <v>0</v>
      </c>
      <c r="E31" s="61">
        <f>IFERROR(E29/E30,0)</f>
        <v>0</v>
      </c>
      <c r="F31" s="28"/>
      <c r="G31" s="35">
        <f>IFERROR(G29/G30,0)</f>
        <v>0</v>
      </c>
      <c r="H31" s="36">
        <f>IFERROR(H29/H30,0)</f>
        <v>0</v>
      </c>
      <c r="I31" s="28"/>
      <c r="J31" s="54">
        <f>IFERROR(J29/J30,0)</f>
        <v>0</v>
      </c>
      <c r="K31" s="61">
        <f>IFERROR(K29/K30,0)</f>
        <v>0</v>
      </c>
    </row>
    <row r="32" spans="2:11" ht="15.75" thickTop="1" x14ac:dyDescent="0.25">
      <c r="B32" s="18"/>
      <c r="C32" s="19"/>
      <c r="D32" s="29"/>
      <c r="E32" s="30"/>
      <c r="F32" s="25"/>
      <c r="G32" s="29"/>
      <c r="H32" s="30"/>
      <c r="I32" s="28"/>
      <c r="J32" s="29"/>
      <c r="K32" s="30"/>
    </row>
    <row r="33" spans="2:11" x14ac:dyDescent="0.25">
      <c r="B33" s="33" t="s">
        <v>418</v>
      </c>
      <c r="C33" s="34" t="s">
        <v>504</v>
      </c>
      <c r="D33" s="59" t="str">
        <f>IF(D4="","",PAR!C6)</f>
        <v/>
      </c>
      <c r="E33" s="60" t="str">
        <f>IF(D4="","",PAR!D6)</f>
        <v/>
      </c>
      <c r="F33" s="28"/>
      <c r="G33" s="59" t="str">
        <f>IF(D5="","",PAR!C7)</f>
        <v/>
      </c>
      <c r="H33" s="60" t="str">
        <f>IF(D5="","",PAR!D7)</f>
        <v/>
      </c>
      <c r="I33" s="28"/>
      <c r="J33" s="59" t="str">
        <f>IF(D6="","",PAR!C6)</f>
        <v/>
      </c>
      <c r="K33" s="60" t="str">
        <f>IF(D6="","",PAR!D6)</f>
        <v/>
      </c>
    </row>
    <row r="34" spans="2:11" x14ac:dyDescent="0.25">
      <c r="B34" s="33"/>
      <c r="C34" s="34"/>
      <c r="D34" s="59" t="str">
        <f>IF(D4="","",PAR!C7)</f>
        <v/>
      </c>
      <c r="E34" s="60" t="str">
        <f>IF(D4="","",PAR!D7)</f>
        <v/>
      </c>
      <c r="F34" s="28"/>
      <c r="G34" s="37"/>
      <c r="H34" s="38"/>
      <c r="I34" s="28"/>
      <c r="J34" s="59" t="str">
        <f>IF(D6="","",PAR!C7)</f>
        <v/>
      </c>
      <c r="K34" s="60" t="str">
        <f>IF(D6="","",PAR!D7)</f>
        <v/>
      </c>
    </row>
    <row r="35" spans="2:11" x14ac:dyDescent="0.25">
      <c r="B35" s="18"/>
      <c r="C35" s="19"/>
      <c r="D35" s="37"/>
      <c r="E35" s="38"/>
      <c r="F35" s="28"/>
      <c r="G35" s="37"/>
      <c r="H35" s="38"/>
      <c r="I35" s="25"/>
      <c r="J35" s="37"/>
      <c r="K35" s="38"/>
    </row>
    <row r="36" spans="2:11" x14ac:dyDescent="0.25">
      <c r="B36" s="33" t="s">
        <v>419</v>
      </c>
      <c r="C36" s="34" t="s">
        <v>839</v>
      </c>
      <c r="D36" s="57">
        <f>IF(D21=0,0,IFERROR(IF(D21="",0,VLOOKUP(D4,BasicEntPY2023!$B$4:$Z$4117,14,FALSE)),0))</f>
        <v>0</v>
      </c>
      <c r="E36" s="58">
        <f>IF(E21=0,0,IFERROR(IF(E21="",0,VLOOKUP(D4,BasicEntCY2024!$B$4:$T$4117,14,FALSE)),0))</f>
        <v>0</v>
      </c>
      <c r="F36" s="28"/>
      <c r="G36" s="37"/>
      <c r="H36" s="38"/>
      <c r="I36" s="25"/>
      <c r="J36" s="57">
        <f>IF(J21=0,0,IFERROR(IF(J21="",0,VLOOKUP(D6,BasicEntPY2023!$B$4:$Z$4117,14,FALSE)),0))</f>
        <v>0</v>
      </c>
      <c r="K36" s="58">
        <f>IF(K21=0,0,IFERROR(IF(K21="",0,VLOOKUP(D6,BasicEntCY2024!$B$4:$T$4117,14,FALSE)),0))</f>
        <v>0</v>
      </c>
    </row>
    <row r="37" spans="2:11" x14ac:dyDescent="0.25">
      <c r="B37" s="33"/>
      <c r="C37" s="34" t="s">
        <v>840</v>
      </c>
      <c r="D37" s="57">
        <f>IF(D22=0,0,IFERROR(IF(D22="",0,VLOOKUP(D4,BasicEntPY2023!$B$4:$Z$4117,15,FALSE)),0))</f>
        <v>0</v>
      </c>
      <c r="E37" s="58">
        <f>IF(E22=0,0,IFERROR(IF(E22="",0,VLOOKUP(D4,BasicEntCY2024!$B$4:$T$4117,15,FALSE)),0))</f>
        <v>0</v>
      </c>
      <c r="F37" s="28"/>
      <c r="G37" s="37"/>
      <c r="H37" s="38"/>
      <c r="I37" s="25"/>
      <c r="J37" s="57">
        <f>IF(J22=0,0,IFERROR(IF(J22="",0,VLOOKUP(D6,BasicEntPY2023!$B$4:$Z$4117,15,FALSE)),0))</f>
        <v>0</v>
      </c>
      <c r="K37" s="58">
        <f>IF(K22=0,0,IFERROR(IF(K22="",0,VLOOKUP(D6,BasicEntCY2024!$B$4:$T$4117,15,FALSE)),0))</f>
        <v>0</v>
      </c>
    </row>
    <row r="38" spans="2:11" x14ac:dyDescent="0.25">
      <c r="B38" s="33"/>
      <c r="C38" s="34" t="s">
        <v>841</v>
      </c>
      <c r="D38" s="37"/>
      <c r="E38" s="38"/>
      <c r="F38" s="28"/>
      <c r="G38" s="57">
        <f>IF(G23=0,0,IFERROR(IF(G23="",0,VLOOKUP(D5,BasicEntPY2023!$B$4:$Z$4117,16,FALSE)),""))</f>
        <v>0</v>
      </c>
      <c r="H38" s="58">
        <f>IF(H23=0,0,IFERROR(IF(H23="",0,VLOOKUP(D5,BasicEntCY2024!$B$4:$T$4117,16,FALSE)),""))</f>
        <v>0</v>
      </c>
      <c r="I38" s="25"/>
      <c r="J38" s="57">
        <f>IF(J23=0,0,IFERROR(IF(J23="",0,VLOOKUP(D6,BasicEntPY2023!$B$4:$Z$4117,15,FALSE)),0))</f>
        <v>0</v>
      </c>
      <c r="K38" s="58">
        <f>IF(K23=0,0,IFERROR(IF(K23="",0,VLOOKUP(D6,BasicEntCY2024!$B$4:$T$4117,15,FALSE)),0))</f>
        <v>0</v>
      </c>
    </row>
    <row r="39" spans="2:11" x14ac:dyDescent="0.25">
      <c r="B39" s="33"/>
      <c r="C39" s="34" t="s">
        <v>836</v>
      </c>
      <c r="D39" s="57">
        <f>IFERROR(IF(D21="",0,VLOOKUP(D4,BudgetLimitANBPY2023!B5:Z4119,12,FALSE)),0)</f>
        <v>0</v>
      </c>
      <c r="E39" s="58">
        <f>IFERROR(IF(E21="",0,VLOOKUP(D4,BudgetLimitANBCY2024!B5:R4119,12,FALSE)),0)</f>
        <v>0</v>
      </c>
      <c r="F39" s="28"/>
      <c r="G39" s="37"/>
      <c r="H39" s="38"/>
      <c r="I39" s="28"/>
      <c r="J39" s="57">
        <f>IFERROR(IF(J21="",0,VLOOKUP(D6,BudgetLimitANBPY2023!B5:Z4119,12,FALSE)),0)</f>
        <v>0</v>
      </c>
      <c r="K39" s="58">
        <f>IFERROR(IF(K21="",0,VLOOKUP(D6,BudgetLimitANBCY2024!B5:R4119,12,FALSE)),0)</f>
        <v>0</v>
      </c>
    </row>
    <row r="40" spans="2:11" x14ac:dyDescent="0.25">
      <c r="B40" s="33"/>
      <c r="C40" s="34" t="s">
        <v>837</v>
      </c>
      <c r="D40" s="57">
        <f>IFERROR(IF(D22="",0,VLOOKUP(D4,BudgetLimitANBPY2023!B5:Z4119,13,FALSE)),0)</f>
        <v>0</v>
      </c>
      <c r="E40" s="58">
        <f>IFERROR(IF(E22="",0,VLOOKUP(D4,BudgetLimitANBCY2024!B5:R4119,13,FALSE)),0)</f>
        <v>0</v>
      </c>
      <c r="F40" s="25"/>
      <c r="G40" s="37"/>
      <c r="H40" s="38"/>
      <c r="I40" s="22"/>
      <c r="J40" s="57">
        <f>IFERROR(IF(J22="",0,VLOOKUP(D6,BudgetLimitANBPY2023!B5:Z4119,13,FALSE)),0)</f>
        <v>0</v>
      </c>
      <c r="K40" s="58">
        <f>IFERROR(IF(K22="",0,VLOOKUP(D6,BudgetLimitANBCY2024!B5:R4119,13,FALSE)),0)</f>
        <v>0</v>
      </c>
    </row>
    <row r="41" spans="2:11" x14ac:dyDescent="0.25">
      <c r="B41" s="33"/>
      <c r="C41" s="34" t="s">
        <v>838</v>
      </c>
      <c r="D41" s="37"/>
      <c r="E41" s="38"/>
      <c r="F41" s="25"/>
      <c r="G41" s="57" t="str">
        <f>IFERROR(VLOOKUP(D5,BudgetLimitANBPY2023!B5:Z4119,14,FALSE),"")</f>
        <v/>
      </c>
      <c r="H41" s="58" t="str">
        <f>IFERROR(VLOOKUP(D5,BudgetLimitANBCY2024!B5:R4119,14,FALSE),"")</f>
        <v/>
      </c>
      <c r="J41" s="57">
        <f>IFERROR(IF(J23="",0,VLOOKUP(D6,BudgetLimitANBPY2023!B5:Z4119,14,FALSE)),0)</f>
        <v>0</v>
      </c>
      <c r="K41" s="58">
        <f>IFERROR(IF(K23="",0,VLOOKUP(D6,BudgetLimitANBCY2024!B5:R4119,14,FALSE)),0)</f>
        <v>0</v>
      </c>
    </row>
    <row r="42" spans="2:11" ht="15.75" thickBot="1" x14ac:dyDescent="0.3">
      <c r="B42" s="18"/>
      <c r="C42" s="19"/>
      <c r="D42" s="54">
        <f>IFERROR(IF(D21&lt;&gt;"",D36/D39,D37/D40),0)</f>
        <v>0</v>
      </c>
      <c r="E42" s="36">
        <f>IFERROR(IF(E21&lt;&gt;"",E36/E39,E37/E40),0)</f>
        <v>0</v>
      </c>
      <c r="F42" s="25"/>
      <c r="G42" s="35" t="str">
        <f>IFERROR(G38/G41,"")</f>
        <v/>
      </c>
      <c r="H42" s="36" t="str">
        <f>IFERROR(H38/H41,"")</f>
        <v/>
      </c>
      <c r="J42" s="35">
        <f>IF(J21&lt;&gt;"",(J36/J39),IF(J22&lt;&gt;"",(J37/J40),IF(J23&lt;&gt;"",(J38/J41),0)))</f>
        <v>0</v>
      </c>
      <c r="K42" s="36">
        <f>IF(K21&lt;&gt;"",(K36/K39),IF(K22&lt;&gt;"",(K37/K40),IF(K23&lt;&gt;"",(K38/K41),0)))</f>
        <v>0</v>
      </c>
    </row>
    <row r="43" spans="2:11" ht="15.75" thickTop="1" x14ac:dyDescent="0.25">
      <c r="B43" s="18"/>
      <c r="C43" s="19"/>
      <c r="D43" s="29"/>
      <c r="E43" s="30"/>
      <c r="F43" s="28"/>
      <c r="G43" s="29"/>
      <c r="H43" s="30"/>
      <c r="J43" s="29"/>
      <c r="K43" s="30"/>
    </row>
    <row r="44" spans="2:11" x14ac:dyDescent="0.25">
      <c r="B44" s="33" t="s">
        <v>420</v>
      </c>
      <c r="C44" s="34" t="s">
        <v>938</v>
      </c>
      <c r="D44" s="55" t="str">
        <f>IFERROR(VLOOKUP(D4,PY4FundingComp!B7:H4116,6,FALSE),"")</f>
        <v/>
      </c>
      <c r="E44" s="56" t="str">
        <f>IFERROR(VLOOKUP(D4,CY4FundingComp!B7:H4116,6,FALSE),"")</f>
        <v/>
      </c>
      <c r="F44" s="25"/>
      <c r="G44" s="55" t="str">
        <f>IFERROR(VLOOKUP(D5,PY4FundingComp!B7:H4116,6,FALSE),"")</f>
        <v/>
      </c>
      <c r="H44" s="56" t="str">
        <f>IFERROR(VLOOKUP(D5,CY4FundingComp!B7:H4116,6,FALSE),"")</f>
        <v/>
      </c>
      <c r="J44" s="55">
        <f>IF(D6="0946",PY4FundingComp!M348,IFERROR(VLOOKUP(D6,PY4FundingComp!B7:H4116,6,FALSE),0))</f>
        <v>0</v>
      </c>
      <c r="K44" s="56">
        <f>IFERROR(VLOOKUP(D6,CY4FundingComp!B7:H4116,6,FALSE),0)</f>
        <v>0</v>
      </c>
    </row>
    <row r="45" spans="2:11" x14ac:dyDescent="0.25">
      <c r="B45" s="33"/>
      <c r="C45" s="34" t="s">
        <v>505</v>
      </c>
      <c r="D45" s="57">
        <f>IFERROR(VLOOKUP(D4,BudgetLimitANBPY2023!$B$6:$P$417,15,FALSE),0)</f>
        <v>0</v>
      </c>
      <c r="E45" s="58">
        <f>IFERROR(VLOOKUP(D4,BudgetLimitANBCY2024!$B$6:$P$417,15,FALSE),0)</f>
        <v>0</v>
      </c>
      <c r="F45" s="25"/>
      <c r="G45" s="57">
        <f>IFERROR(VLOOKUP(D5,BudgetLimitANBPY2023!$B$6:$P$417,15,FALSE),0)</f>
        <v>0</v>
      </c>
      <c r="H45" s="58">
        <f>IFERROR(VLOOKUP(D5,BudgetLimitANBCY2024!$B$6:$P$417,15,FALSE),0)</f>
        <v>0</v>
      </c>
      <c r="J45" s="57">
        <f>IFERROR(VLOOKUP(D6,BudgetLimitANBPY2023!$B$6:$P$417,15,FALSE),0)</f>
        <v>0</v>
      </c>
      <c r="K45" s="58">
        <f>IFERROR(VLOOKUP(D6,BudgetLimitANBCY2024!$B$6:$P$417,15,FALSE),0)</f>
        <v>0</v>
      </c>
    </row>
    <row r="46" spans="2:11" ht="15.75" thickBot="1" x14ac:dyDescent="0.3">
      <c r="B46" s="18"/>
      <c r="C46" s="19"/>
      <c r="D46" s="39">
        <f>IFERROR(D44/D45,0)</f>
        <v>0</v>
      </c>
      <c r="E46" s="40">
        <f>IFERROR(E44/E45,0)</f>
        <v>0</v>
      </c>
      <c r="F46" s="25"/>
      <c r="G46" s="39">
        <f>IFERROR(G44/G45,0)</f>
        <v>0</v>
      </c>
      <c r="H46" s="40">
        <f>IFERROR(H44/H45,0)</f>
        <v>0</v>
      </c>
      <c r="J46" s="39">
        <f>IFERROR(J44/J45,0)</f>
        <v>0</v>
      </c>
      <c r="K46" s="40">
        <f>IFERROR(K44/K45,0)</f>
        <v>0</v>
      </c>
    </row>
    <row r="47" spans="2:11" ht="15.75" thickBot="1" x14ac:dyDescent="0.3">
      <c r="B47" s="41"/>
      <c r="C47" s="42" t="s">
        <v>514</v>
      </c>
      <c r="D47" s="43" t="str">
        <f>IF(AND(D21="",D22=""),"",IF(AND(D21&lt;&gt;"",D22&lt;&gt;""),"Choose 1",IF(D21&lt;&gt;"",D21-(D27+D31+D33+D42+D46),D22-(D27+D31+D34+D42+D46))))</f>
        <v/>
      </c>
      <c r="E47" s="44" t="str">
        <f>IF(AND(E21="",E22=""),"",IF(AND(E21&lt;&gt;"",E22&lt;&gt;""),"Choose 1",IF(E21&lt;&gt;"",E21-(E27+E31+E33+E42+E46),E22-(E27+E31+E34+E42+E46))))</f>
        <v/>
      </c>
      <c r="F47" s="3"/>
      <c r="G47" s="43" t="str">
        <f>IF(G23&lt;&gt;"",G23-(G27+G31+G33+G42+G46),"")</f>
        <v/>
      </c>
      <c r="H47" s="43" t="str">
        <f>IF(H23&lt;&gt;"",H23-(H27+H31+H33+H42+H46),"")</f>
        <v/>
      </c>
      <c r="J47" s="43" t="str">
        <f>IF(AND(J21="",J23="",J22=""),"",IF(AND(J21&lt;&gt;"",OR(J23&lt;&gt;"",J22&lt;&gt;"")),"Choose 1",IF(AND(J23&lt;&gt;"",OR(J21&lt;&gt;"",J22&lt;&gt;"")),"Choose 1",IF(J21&lt;&gt;"",J21-(J27+J31+J33+J42+J46),IF(J23&lt;&gt;"",J23-(J27+J31+J34+J42+J46),J22-(J27+J31+J34+J42+J46))))))</f>
        <v/>
      </c>
      <c r="K47" s="43" t="str">
        <f>IF(AND(K21="",K23="",K22=""),"",IF(AND(K21&lt;&gt;"",OR(K23&lt;&gt;"",K22&lt;&gt;"")),"Choose 1",IF(AND(K23&lt;&gt;"",OR(K21&lt;&gt;"",K22&lt;&gt;"")),"Choose 1",IF(K21&lt;&gt;"",K21-(K27+K31+K33+K42+K46),IF(K23&lt;&gt;"",K23-(K27+K31+K34+K42+K46),K22-(K27+K31+K34+K42+K46))))))</f>
        <v/>
      </c>
    </row>
    <row r="48" spans="2:11" ht="3" customHeight="1" x14ac:dyDescent="0.25">
      <c r="F48" s="45"/>
      <c r="G48" s="45"/>
      <c r="H48" s="46"/>
    </row>
    <row r="49" spans="3:11" ht="15.75" x14ac:dyDescent="0.25">
      <c r="D49" s="64"/>
      <c r="E49" s="64"/>
      <c r="H49" s="24"/>
      <c r="I49" s="5"/>
      <c r="K49" s="47">
        <f ca="1">NOW()</f>
        <v>45485.372792361108</v>
      </c>
    </row>
    <row r="50" spans="3:11" x14ac:dyDescent="0.25">
      <c r="H50" s="24"/>
    </row>
    <row r="51" spans="3:11" x14ac:dyDescent="0.25">
      <c r="H51" s="24"/>
    </row>
    <row r="52" spans="3:11" ht="15" customHeight="1" x14ac:dyDescent="0.25">
      <c r="H52" s="46"/>
    </row>
    <row r="53" spans="3:11" x14ac:dyDescent="0.25">
      <c r="H53" s="25"/>
    </row>
    <row r="54" spans="3:11" x14ac:dyDescent="0.25">
      <c r="H54" s="28"/>
    </row>
    <row r="55" spans="3:11" x14ac:dyDescent="0.25">
      <c r="C55" s="79"/>
      <c r="H55" s="25"/>
    </row>
    <row r="56" spans="3:11" x14ac:dyDescent="0.25">
      <c r="H56" s="25"/>
    </row>
    <row r="57" spans="3:11" x14ac:dyDescent="0.25">
      <c r="H57" s="25"/>
    </row>
    <row r="58" spans="3:11" x14ac:dyDescent="0.25">
      <c r="H58" s="28"/>
    </row>
    <row r="59" spans="3:11" x14ac:dyDescent="0.25">
      <c r="H59" s="28"/>
    </row>
    <row r="60" spans="3:11" x14ac:dyDescent="0.25">
      <c r="H60" s="25"/>
    </row>
    <row r="61" spans="3:11" x14ac:dyDescent="0.25">
      <c r="H61" s="28"/>
    </row>
    <row r="62" spans="3:11" x14ac:dyDescent="0.25">
      <c r="H62" s="28"/>
    </row>
    <row r="63" spans="3:11" x14ac:dyDescent="0.25">
      <c r="H63" s="28"/>
    </row>
    <row r="64" spans="3:11" x14ac:dyDescent="0.25">
      <c r="H64" s="28"/>
    </row>
    <row r="65" spans="8:8" x14ac:dyDescent="0.25">
      <c r="H65" s="28"/>
    </row>
    <row r="66" spans="8:8" x14ac:dyDescent="0.25">
      <c r="H66" s="28"/>
    </row>
    <row r="67" spans="8:8" x14ac:dyDescent="0.25">
      <c r="H67" s="28"/>
    </row>
    <row r="68" spans="8:8" x14ac:dyDescent="0.25">
      <c r="H68" s="28"/>
    </row>
    <row r="69" spans="8:8" x14ac:dyDescent="0.25">
      <c r="H69" s="28"/>
    </row>
    <row r="70" spans="8:8" x14ac:dyDescent="0.25">
      <c r="H70" s="25"/>
    </row>
    <row r="72" spans="8:8" x14ac:dyDescent="0.25">
      <c r="H72" s="48"/>
    </row>
    <row r="73" spans="8:8" x14ac:dyDescent="0.25">
      <c r="H73" s="25"/>
    </row>
    <row r="74" spans="8:8" x14ac:dyDescent="0.25">
      <c r="H74" s="25"/>
    </row>
  </sheetData>
  <pageMargins left="0.25" right="0.25" top="0.75" bottom="0.75" header="0.3" footer="0.3"/>
  <pageSetup scale="77" orientation="landscape" r:id="rId1"/>
  <rowBreaks count="1" manualBreakCount="1">
    <brk id="49"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B1:Q421"/>
  <sheetViews>
    <sheetView tabSelected="1" workbookViewId="0">
      <selection activeCell="C4" sqref="C4:I4 C6:I406"/>
      <pivotSelection pane="bottomRight" showHeader="1" extendable="1" max="8" activeRow="3" activeCol="2" click="1" r:id="rId1">
        <pivotArea dataOnly="0" outline="0" fieldPosition="0">
          <references count="1">
            <reference field="1" count="1">
              <x v="0"/>
            </reference>
          </references>
        </pivotArea>
      </pivotSelection>
    </sheetView>
  </sheetViews>
  <sheetFormatPr defaultRowHeight="15" x14ac:dyDescent="0.25"/>
  <cols>
    <col min="1" max="1" width="1.5703125" customWidth="1"/>
    <col min="2" max="2" width="47.7109375" bestFit="1" customWidth="1"/>
    <col min="3" max="3" width="16.28515625" bestFit="1" customWidth="1"/>
    <col min="4" max="5" width="7" bestFit="1" customWidth="1"/>
    <col min="6" max="6" width="6" bestFit="1" customWidth="1"/>
    <col min="7" max="7" width="9" bestFit="1" customWidth="1"/>
    <col min="8" max="8" width="7" bestFit="1" customWidth="1"/>
    <col min="9" max="9" width="9" bestFit="1" customWidth="1"/>
    <col min="10" max="10" width="11.28515625" bestFit="1" customWidth="1"/>
    <col min="11" max="12" width="3" bestFit="1" customWidth="1"/>
    <col min="13" max="13" width="11.28515625" customWidth="1"/>
    <col min="14" max="14" width="1.42578125" customWidth="1"/>
    <col min="15" max="20" width="9" bestFit="1" customWidth="1"/>
    <col min="21" max="21" width="11.28515625" bestFit="1" customWidth="1"/>
    <col min="22" max="22" width="9.85546875" bestFit="1" customWidth="1"/>
    <col min="23" max="23" width="12" bestFit="1" customWidth="1"/>
  </cols>
  <sheetData>
    <row r="1" spans="2:17" x14ac:dyDescent="0.25">
      <c r="B1" t="s">
        <v>957</v>
      </c>
      <c r="M1" s="9"/>
      <c r="N1" s="9"/>
      <c r="O1" s="9"/>
      <c r="P1" s="9"/>
      <c r="Q1" s="9"/>
    </row>
    <row r="3" spans="2:17" x14ac:dyDescent="0.25">
      <c r="B3" s="1" t="s">
        <v>411</v>
      </c>
      <c r="C3" s="1" t="s">
        <v>400</v>
      </c>
    </row>
    <row r="4" spans="2:17" x14ac:dyDescent="0.25">
      <c r="C4">
        <v>2023</v>
      </c>
      <c r="J4" t="s">
        <v>399</v>
      </c>
      <c r="O4" t="s">
        <v>852</v>
      </c>
    </row>
    <row r="5" spans="2:17" x14ac:dyDescent="0.25">
      <c r="B5" s="1" t="s">
        <v>0</v>
      </c>
      <c r="C5" t="s">
        <v>842</v>
      </c>
      <c r="D5" t="s">
        <v>843</v>
      </c>
      <c r="E5" t="s">
        <v>844</v>
      </c>
      <c r="F5" t="s">
        <v>845</v>
      </c>
      <c r="G5" t="s">
        <v>846</v>
      </c>
      <c r="H5" t="s">
        <v>847</v>
      </c>
      <c r="I5" t="s">
        <v>848</v>
      </c>
      <c r="K5" s="1"/>
      <c r="L5" s="1"/>
      <c r="M5" s="1"/>
      <c r="N5" s="1"/>
      <c r="O5" s="82" t="s">
        <v>849</v>
      </c>
      <c r="P5" s="82" t="s">
        <v>850</v>
      </c>
      <c r="Q5" s="82" t="s">
        <v>851</v>
      </c>
    </row>
    <row r="6" spans="2:17" x14ac:dyDescent="0.25">
      <c r="B6" s="2" t="s">
        <v>1</v>
      </c>
      <c r="C6">
        <v>55741</v>
      </c>
      <c r="J6">
        <v>55741</v>
      </c>
      <c r="O6">
        <f>SUM(C6:F6)</f>
        <v>55741</v>
      </c>
      <c r="P6">
        <f>SUM(I6)</f>
        <v>0</v>
      </c>
      <c r="Q6">
        <f>SUM(G6:H6)</f>
        <v>0</v>
      </c>
    </row>
    <row r="7" spans="2:17" x14ac:dyDescent="0.25">
      <c r="B7" s="2" t="s">
        <v>2</v>
      </c>
      <c r="C7">
        <v>94773</v>
      </c>
      <c r="I7">
        <v>111483</v>
      </c>
      <c r="J7">
        <v>206256</v>
      </c>
      <c r="O7">
        <f t="shared" ref="O7:O70" si="0">SUM(C7:F7)</f>
        <v>94773</v>
      </c>
      <c r="P7">
        <f t="shared" ref="P7:P70" si="1">SUM(I7)</f>
        <v>111483</v>
      </c>
      <c r="Q7">
        <f t="shared" ref="Q7:Q70" si="2">SUM(G7:H7)</f>
        <v>0</v>
      </c>
    </row>
    <row r="8" spans="2:17" x14ac:dyDescent="0.25">
      <c r="B8" s="2" t="s">
        <v>3</v>
      </c>
      <c r="G8">
        <v>334453</v>
      </c>
      <c r="J8">
        <v>334453</v>
      </c>
      <c r="O8">
        <f t="shared" si="0"/>
        <v>0</v>
      </c>
      <c r="P8">
        <f t="shared" si="1"/>
        <v>0</v>
      </c>
      <c r="Q8">
        <f t="shared" si="2"/>
        <v>334453</v>
      </c>
    </row>
    <row r="9" spans="2:17" x14ac:dyDescent="0.25">
      <c r="B9" s="2" t="s">
        <v>4</v>
      </c>
      <c r="C9">
        <v>55741</v>
      </c>
      <c r="J9">
        <v>55741</v>
      </c>
      <c r="O9">
        <f t="shared" si="0"/>
        <v>55741</v>
      </c>
      <c r="P9">
        <f t="shared" si="1"/>
        <v>0</v>
      </c>
      <c r="Q9">
        <f t="shared" si="2"/>
        <v>0</v>
      </c>
    </row>
    <row r="10" spans="2:17" x14ac:dyDescent="0.25">
      <c r="B10" s="2" t="s">
        <v>5</v>
      </c>
      <c r="C10">
        <v>55741</v>
      </c>
      <c r="G10">
        <v>334453</v>
      </c>
      <c r="I10">
        <v>111483</v>
      </c>
      <c r="J10">
        <v>501677</v>
      </c>
      <c r="O10">
        <f t="shared" si="0"/>
        <v>55741</v>
      </c>
      <c r="P10">
        <f t="shared" si="1"/>
        <v>111483</v>
      </c>
      <c r="Q10">
        <f t="shared" si="2"/>
        <v>334453</v>
      </c>
    </row>
    <row r="11" spans="2:17" x14ac:dyDescent="0.25">
      <c r="B11" s="2" t="s">
        <v>6</v>
      </c>
      <c r="C11">
        <v>55741</v>
      </c>
      <c r="J11">
        <v>55741</v>
      </c>
      <c r="O11">
        <f t="shared" si="0"/>
        <v>55741</v>
      </c>
      <c r="P11">
        <f t="shared" si="1"/>
        <v>0</v>
      </c>
      <c r="Q11">
        <f t="shared" si="2"/>
        <v>0</v>
      </c>
    </row>
    <row r="12" spans="2:17" x14ac:dyDescent="0.25">
      <c r="B12" s="2" t="s">
        <v>7</v>
      </c>
      <c r="C12">
        <v>55741</v>
      </c>
      <c r="J12">
        <v>55741</v>
      </c>
      <c r="O12">
        <f t="shared" si="0"/>
        <v>55741</v>
      </c>
      <c r="P12">
        <f t="shared" si="1"/>
        <v>0</v>
      </c>
      <c r="Q12">
        <f t="shared" si="2"/>
        <v>0</v>
      </c>
    </row>
    <row r="13" spans="2:17" x14ac:dyDescent="0.25">
      <c r="B13" s="2" t="s">
        <v>8</v>
      </c>
      <c r="C13">
        <v>55741</v>
      </c>
      <c r="J13">
        <v>55741</v>
      </c>
      <c r="O13">
        <f t="shared" si="0"/>
        <v>55741</v>
      </c>
      <c r="P13">
        <f t="shared" si="1"/>
        <v>0</v>
      </c>
      <c r="Q13">
        <f t="shared" si="2"/>
        <v>0</v>
      </c>
    </row>
    <row r="14" spans="2:17" x14ac:dyDescent="0.25">
      <c r="B14" s="2" t="s">
        <v>9</v>
      </c>
      <c r="C14">
        <v>55741</v>
      </c>
      <c r="J14">
        <v>55741</v>
      </c>
      <c r="O14">
        <f t="shared" si="0"/>
        <v>55741</v>
      </c>
      <c r="P14">
        <f t="shared" si="1"/>
        <v>0</v>
      </c>
      <c r="Q14">
        <f t="shared" si="2"/>
        <v>0</v>
      </c>
    </row>
    <row r="15" spans="2:17" x14ac:dyDescent="0.25">
      <c r="B15" s="2" t="s">
        <v>10</v>
      </c>
      <c r="C15">
        <v>55741</v>
      </c>
      <c r="J15">
        <v>55741</v>
      </c>
      <c r="O15">
        <f t="shared" si="0"/>
        <v>55741</v>
      </c>
      <c r="P15">
        <f t="shared" si="1"/>
        <v>0</v>
      </c>
      <c r="Q15">
        <f t="shared" si="2"/>
        <v>0</v>
      </c>
    </row>
    <row r="16" spans="2:17" x14ac:dyDescent="0.25">
      <c r="B16" s="2" t="s">
        <v>11</v>
      </c>
      <c r="C16">
        <v>55741</v>
      </c>
      <c r="I16">
        <v>111483</v>
      </c>
      <c r="J16">
        <v>167224</v>
      </c>
      <c r="O16">
        <f t="shared" si="0"/>
        <v>55741</v>
      </c>
      <c r="P16">
        <f t="shared" si="1"/>
        <v>111483</v>
      </c>
      <c r="Q16">
        <f t="shared" si="2"/>
        <v>0</v>
      </c>
    </row>
    <row r="17" spans="2:17" x14ac:dyDescent="0.25">
      <c r="B17" s="2" t="s">
        <v>12</v>
      </c>
      <c r="C17">
        <v>136593</v>
      </c>
      <c r="E17">
        <v>55741</v>
      </c>
      <c r="I17">
        <v>111483</v>
      </c>
      <c r="J17">
        <v>303817</v>
      </c>
      <c r="O17">
        <f t="shared" si="0"/>
        <v>192334</v>
      </c>
      <c r="P17">
        <f t="shared" si="1"/>
        <v>111483</v>
      </c>
      <c r="Q17">
        <f t="shared" si="2"/>
        <v>0</v>
      </c>
    </row>
    <row r="18" spans="2:17" x14ac:dyDescent="0.25">
      <c r="B18" s="2" t="s">
        <v>13</v>
      </c>
      <c r="C18">
        <v>55741</v>
      </c>
      <c r="I18">
        <v>111483</v>
      </c>
      <c r="J18">
        <v>167224</v>
      </c>
      <c r="O18">
        <f t="shared" si="0"/>
        <v>55741</v>
      </c>
      <c r="P18">
        <f t="shared" si="1"/>
        <v>111483</v>
      </c>
      <c r="Q18">
        <f t="shared" si="2"/>
        <v>0</v>
      </c>
    </row>
    <row r="19" spans="2:17" x14ac:dyDescent="0.25">
      <c r="B19" s="2" t="s">
        <v>14</v>
      </c>
      <c r="C19">
        <v>55741</v>
      </c>
      <c r="I19">
        <v>111483</v>
      </c>
      <c r="J19">
        <v>167224</v>
      </c>
      <c r="O19">
        <f t="shared" si="0"/>
        <v>55741</v>
      </c>
      <c r="P19">
        <f t="shared" si="1"/>
        <v>111483</v>
      </c>
      <c r="Q19">
        <f t="shared" si="2"/>
        <v>0</v>
      </c>
    </row>
    <row r="20" spans="2:17" x14ac:dyDescent="0.25">
      <c r="B20" s="2" t="s">
        <v>15</v>
      </c>
      <c r="C20">
        <v>55741</v>
      </c>
      <c r="D20">
        <v>55741</v>
      </c>
      <c r="I20">
        <v>111483</v>
      </c>
      <c r="J20">
        <v>222965</v>
      </c>
      <c r="O20">
        <f t="shared" si="0"/>
        <v>111482</v>
      </c>
      <c r="P20">
        <f t="shared" si="1"/>
        <v>111483</v>
      </c>
      <c r="Q20">
        <f t="shared" si="2"/>
        <v>0</v>
      </c>
    </row>
    <row r="21" spans="2:17" x14ac:dyDescent="0.25">
      <c r="B21" s="2" t="s">
        <v>16</v>
      </c>
      <c r="G21">
        <v>334453</v>
      </c>
      <c r="J21">
        <v>334453</v>
      </c>
      <c r="O21">
        <f t="shared" si="0"/>
        <v>0</v>
      </c>
      <c r="P21">
        <f t="shared" si="1"/>
        <v>0</v>
      </c>
      <c r="Q21">
        <f t="shared" si="2"/>
        <v>334453</v>
      </c>
    </row>
    <row r="22" spans="2:17" x14ac:dyDescent="0.25">
      <c r="B22" s="2" t="s">
        <v>17</v>
      </c>
      <c r="C22">
        <v>66893</v>
      </c>
      <c r="I22">
        <v>111483</v>
      </c>
      <c r="J22">
        <v>178376</v>
      </c>
      <c r="O22">
        <f t="shared" si="0"/>
        <v>66893</v>
      </c>
      <c r="P22">
        <f t="shared" si="1"/>
        <v>111483</v>
      </c>
      <c r="Q22">
        <f t="shared" si="2"/>
        <v>0</v>
      </c>
    </row>
    <row r="23" spans="2:17" x14ac:dyDescent="0.25">
      <c r="B23" s="2" t="s">
        <v>18</v>
      </c>
      <c r="G23">
        <v>334453</v>
      </c>
      <c r="J23">
        <v>334453</v>
      </c>
      <c r="O23">
        <f t="shared" si="0"/>
        <v>0</v>
      </c>
      <c r="P23">
        <f t="shared" si="1"/>
        <v>0</v>
      </c>
      <c r="Q23">
        <f t="shared" si="2"/>
        <v>334453</v>
      </c>
    </row>
    <row r="24" spans="2:17" x14ac:dyDescent="0.25">
      <c r="B24" s="2" t="s">
        <v>19</v>
      </c>
      <c r="C24">
        <v>55741</v>
      </c>
      <c r="J24">
        <v>55741</v>
      </c>
      <c r="O24">
        <f t="shared" si="0"/>
        <v>55741</v>
      </c>
      <c r="P24">
        <f t="shared" si="1"/>
        <v>0</v>
      </c>
      <c r="Q24">
        <f t="shared" si="2"/>
        <v>0</v>
      </c>
    </row>
    <row r="25" spans="2:17" x14ac:dyDescent="0.25">
      <c r="B25" s="2" t="s">
        <v>20</v>
      </c>
      <c r="C25">
        <v>55741</v>
      </c>
      <c r="J25">
        <v>55741</v>
      </c>
      <c r="O25">
        <f t="shared" si="0"/>
        <v>55741</v>
      </c>
      <c r="P25">
        <f t="shared" si="1"/>
        <v>0</v>
      </c>
      <c r="Q25">
        <f t="shared" si="2"/>
        <v>0</v>
      </c>
    </row>
    <row r="26" spans="2:17" x14ac:dyDescent="0.25">
      <c r="B26" s="2" t="s">
        <v>21</v>
      </c>
      <c r="C26">
        <v>55741</v>
      </c>
      <c r="I26">
        <v>111483</v>
      </c>
      <c r="J26">
        <v>167224</v>
      </c>
      <c r="O26">
        <f t="shared" si="0"/>
        <v>55741</v>
      </c>
      <c r="P26">
        <f t="shared" si="1"/>
        <v>111483</v>
      </c>
      <c r="Q26">
        <f t="shared" si="2"/>
        <v>0</v>
      </c>
    </row>
    <row r="27" spans="2:17" x14ac:dyDescent="0.25">
      <c r="B27" s="2" t="s">
        <v>22</v>
      </c>
      <c r="G27">
        <v>334453</v>
      </c>
      <c r="J27">
        <v>334453</v>
      </c>
      <c r="O27">
        <f t="shared" si="0"/>
        <v>0</v>
      </c>
      <c r="P27">
        <f t="shared" si="1"/>
        <v>0</v>
      </c>
      <c r="Q27">
        <f t="shared" si="2"/>
        <v>334453</v>
      </c>
    </row>
    <row r="28" spans="2:17" x14ac:dyDescent="0.25">
      <c r="B28" s="2" t="s">
        <v>23</v>
      </c>
      <c r="C28">
        <v>55741</v>
      </c>
      <c r="J28">
        <v>55741</v>
      </c>
      <c r="O28">
        <f t="shared" si="0"/>
        <v>55741</v>
      </c>
      <c r="P28">
        <f t="shared" si="1"/>
        <v>0</v>
      </c>
      <c r="Q28">
        <f t="shared" si="2"/>
        <v>0</v>
      </c>
    </row>
    <row r="29" spans="2:17" x14ac:dyDescent="0.25">
      <c r="B29" s="2" t="s">
        <v>24</v>
      </c>
      <c r="C29">
        <v>69681</v>
      </c>
      <c r="G29">
        <v>334453</v>
      </c>
      <c r="I29">
        <v>111483</v>
      </c>
      <c r="J29">
        <v>515617</v>
      </c>
      <c r="O29">
        <f t="shared" si="0"/>
        <v>69681</v>
      </c>
      <c r="P29">
        <f t="shared" si="1"/>
        <v>111483</v>
      </c>
      <c r="Q29">
        <f t="shared" si="2"/>
        <v>334453</v>
      </c>
    </row>
    <row r="30" spans="2:17" x14ac:dyDescent="0.25">
      <c r="B30" s="2" t="s">
        <v>25</v>
      </c>
      <c r="C30">
        <v>55741</v>
      </c>
      <c r="I30">
        <v>111483</v>
      </c>
      <c r="J30">
        <v>167224</v>
      </c>
      <c r="O30">
        <f t="shared" si="0"/>
        <v>55741</v>
      </c>
      <c r="P30">
        <f t="shared" si="1"/>
        <v>111483</v>
      </c>
      <c r="Q30">
        <f t="shared" si="2"/>
        <v>0</v>
      </c>
    </row>
    <row r="31" spans="2:17" x14ac:dyDescent="0.25">
      <c r="B31" s="2" t="s">
        <v>26</v>
      </c>
      <c r="G31">
        <v>334453</v>
      </c>
      <c r="J31">
        <v>334453</v>
      </c>
      <c r="O31">
        <f t="shared" si="0"/>
        <v>0</v>
      </c>
      <c r="P31">
        <f t="shared" si="1"/>
        <v>0</v>
      </c>
      <c r="Q31">
        <f t="shared" si="2"/>
        <v>334453</v>
      </c>
    </row>
    <row r="32" spans="2:17" x14ac:dyDescent="0.25">
      <c r="B32" s="2" t="s">
        <v>27</v>
      </c>
      <c r="C32">
        <v>55741</v>
      </c>
      <c r="G32">
        <v>334453</v>
      </c>
      <c r="I32">
        <v>111483</v>
      </c>
      <c r="J32">
        <v>501677</v>
      </c>
      <c r="O32">
        <f t="shared" si="0"/>
        <v>55741</v>
      </c>
      <c r="P32">
        <f t="shared" si="1"/>
        <v>111483</v>
      </c>
      <c r="Q32">
        <f t="shared" si="2"/>
        <v>334453</v>
      </c>
    </row>
    <row r="33" spans="2:17" x14ac:dyDescent="0.25">
      <c r="B33" s="2" t="s">
        <v>28</v>
      </c>
      <c r="C33">
        <v>55741</v>
      </c>
      <c r="I33">
        <v>111483</v>
      </c>
      <c r="J33">
        <v>167224</v>
      </c>
      <c r="O33">
        <f t="shared" si="0"/>
        <v>55741</v>
      </c>
      <c r="P33">
        <f t="shared" si="1"/>
        <v>111483</v>
      </c>
      <c r="Q33">
        <f t="shared" si="2"/>
        <v>0</v>
      </c>
    </row>
    <row r="34" spans="2:17" x14ac:dyDescent="0.25">
      <c r="B34" s="2" t="s">
        <v>29</v>
      </c>
      <c r="G34">
        <v>334453</v>
      </c>
      <c r="J34">
        <v>334453</v>
      </c>
      <c r="O34">
        <f t="shared" si="0"/>
        <v>0</v>
      </c>
      <c r="P34">
        <f t="shared" si="1"/>
        <v>0</v>
      </c>
      <c r="Q34">
        <f t="shared" si="2"/>
        <v>334453</v>
      </c>
    </row>
    <row r="35" spans="2:17" x14ac:dyDescent="0.25">
      <c r="B35" s="2" t="s">
        <v>30</v>
      </c>
      <c r="C35">
        <v>55741</v>
      </c>
      <c r="G35">
        <v>334453</v>
      </c>
      <c r="I35">
        <v>111483</v>
      </c>
      <c r="J35">
        <v>501677</v>
      </c>
      <c r="O35">
        <f t="shared" si="0"/>
        <v>55741</v>
      </c>
      <c r="P35">
        <f t="shared" si="1"/>
        <v>111483</v>
      </c>
      <c r="Q35">
        <f t="shared" si="2"/>
        <v>334453</v>
      </c>
    </row>
    <row r="36" spans="2:17" x14ac:dyDescent="0.25">
      <c r="B36" s="2" t="s">
        <v>31</v>
      </c>
      <c r="C36">
        <v>55741</v>
      </c>
      <c r="G36">
        <v>334453</v>
      </c>
      <c r="I36">
        <v>111483</v>
      </c>
      <c r="J36">
        <v>501677</v>
      </c>
      <c r="O36">
        <f t="shared" si="0"/>
        <v>55741</v>
      </c>
      <c r="P36">
        <f t="shared" si="1"/>
        <v>111483</v>
      </c>
      <c r="Q36">
        <f t="shared" si="2"/>
        <v>334453</v>
      </c>
    </row>
    <row r="37" spans="2:17" x14ac:dyDescent="0.25">
      <c r="B37" s="2" t="s">
        <v>32</v>
      </c>
      <c r="C37">
        <v>55741</v>
      </c>
      <c r="G37">
        <v>334453</v>
      </c>
      <c r="I37">
        <v>111483</v>
      </c>
      <c r="J37">
        <v>501677</v>
      </c>
      <c r="O37">
        <f t="shared" si="0"/>
        <v>55741</v>
      </c>
      <c r="P37">
        <f t="shared" si="1"/>
        <v>111483</v>
      </c>
      <c r="Q37">
        <f t="shared" si="2"/>
        <v>334453</v>
      </c>
    </row>
    <row r="38" spans="2:17" x14ac:dyDescent="0.25">
      <c r="B38" s="2" t="s">
        <v>33</v>
      </c>
      <c r="C38">
        <v>55741</v>
      </c>
      <c r="D38">
        <v>55741</v>
      </c>
      <c r="J38">
        <v>111482</v>
      </c>
      <c r="O38">
        <f t="shared" si="0"/>
        <v>111482</v>
      </c>
      <c r="P38">
        <f t="shared" si="1"/>
        <v>0</v>
      </c>
      <c r="Q38">
        <f t="shared" si="2"/>
        <v>0</v>
      </c>
    </row>
    <row r="39" spans="2:17" x14ac:dyDescent="0.25">
      <c r="B39" s="2" t="s">
        <v>34</v>
      </c>
      <c r="C39">
        <v>55741</v>
      </c>
      <c r="I39">
        <v>111483</v>
      </c>
      <c r="J39">
        <v>167224</v>
      </c>
      <c r="O39">
        <f t="shared" si="0"/>
        <v>55741</v>
      </c>
      <c r="P39">
        <f t="shared" si="1"/>
        <v>111483</v>
      </c>
      <c r="Q39">
        <f t="shared" si="2"/>
        <v>0</v>
      </c>
    </row>
    <row r="40" spans="2:17" x14ac:dyDescent="0.25">
      <c r="B40" s="2" t="s">
        <v>35</v>
      </c>
      <c r="C40">
        <v>55741</v>
      </c>
      <c r="J40">
        <v>55741</v>
      </c>
      <c r="O40">
        <f t="shared" si="0"/>
        <v>55741</v>
      </c>
      <c r="P40">
        <f t="shared" si="1"/>
        <v>0</v>
      </c>
      <c r="Q40">
        <f t="shared" si="2"/>
        <v>0</v>
      </c>
    </row>
    <row r="41" spans="2:17" x14ac:dyDescent="0.25">
      <c r="B41" s="2" t="s">
        <v>36</v>
      </c>
      <c r="G41">
        <v>334453</v>
      </c>
      <c r="J41">
        <v>334453</v>
      </c>
      <c r="O41">
        <f t="shared" si="0"/>
        <v>0</v>
      </c>
      <c r="P41">
        <f t="shared" si="1"/>
        <v>0</v>
      </c>
      <c r="Q41">
        <f t="shared" si="2"/>
        <v>334453</v>
      </c>
    </row>
    <row r="42" spans="2:17" x14ac:dyDescent="0.25">
      <c r="B42" s="2" t="s">
        <v>37</v>
      </c>
      <c r="C42">
        <v>669101</v>
      </c>
      <c r="I42">
        <v>256407</v>
      </c>
      <c r="J42">
        <v>925508</v>
      </c>
      <c r="O42">
        <f t="shared" si="0"/>
        <v>669101</v>
      </c>
      <c r="P42">
        <f t="shared" si="1"/>
        <v>256407</v>
      </c>
      <c r="Q42">
        <f t="shared" si="2"/>
        <v>0</v>
      </c>
    </row>
    <row r="43" spans="2:17" x14ac:dyDescent="0.25">
      <c r="B43" s="2" t="s">
        <v>38</v>
      </c>
      <c r="G43">
        <v>819420</v>
      </c>
      <c r="J43">
        <v>819420</v>
      </c>
      <c r="O43">
        <f t="shared" si="0"/>
        <v>0</v>
      </c>
      <c r="P43">
        <f t="shared" si="1"/>
        <v>0</v>
      </c>
      <c r="Q43">
        <f t="shared" si="2"/>
        <v>819420</v>
      </c>
    </row>
    <row r="44" spans="2:17" x14ac:dyDescent="0.25">
      <c r="B44" s="2" t="s">
        <v>39</v>
      </c>
      <c r="C44">
        <v>55741</v>
      </c>
      <c r="I44">
        <v>111483</v>
      </c>
      <c r="J44">
        <v>167224</v>
      </c>
      <c r="O44">
        <f t="shared" si="0"/>
        <v>55741</v>
      </c>
      <c r="P44">
        <f t="shared" si="1"/>
        <v>111483</v>
      </c>
      <c r="Q44">
        <f t="shared" si="2"/>
        <v>0</v>
      </c>
    </row>
    <row r="45" spans="2:17" x14ac:dyDescent="0.25">
      <c r="B45" s="2" t="s">
        <v>40</v>
      </c>
      <c r="G45">
        <v>334453</v>
      </c>
      <c r="J45">
        <v>334453</v>
      </c>
      <c r="O45">
        <f t="shared" si="0"/>
        <v>0</v>
      </c>
      <c r="P45">
        <f t="shared" si="1"/>
        <v>0</v>
      </c>
      <c r="Q45">
        <f t="shared" si="2"/>
        <v>334453</v>
      </c>
    </row>
    <row r="46" spans="2:17" x14ac:dyDescent="0.25">
      <c r="B46" s="2" t="s">
        <v>41</v>
      </c>
      <c r="C46">
        <v>55741</v>
      </c>
      <c r="I46">
        <v>111483</v>
      </c>
      <c r="J46">
        <v>167224</v>
      </c>
      <c r="O46">
        <f t="shared" si="0"/>
        <v>55741</v>
      </c>
      <c r="P46">
        <f t="shared" si="1"/>
        <v>111483</v>
      </c>
      <c r="Q46">
        <f t="shared" si="2"/>
        <v>0</v>
      </c>
    </row>
    <row r="47" spans="2:17" x14ac:dyDescent="0.25">
      <c r="B47" s="2" t="s">
        <v>42</v>
      </c>
      <c r="G47">
        <v>334453</v>
      </c>
      <c r="J47">
        <v>334453</v>
      </c>
      <c r="O47">
        <f t="shared" si="0"/>
        <v>0</v>
      </c>
      <c r="P47">
        <f t="shared" si="1"/>
        <v>0</v>
      </c>
      <c r="Q47">
        <f t="shared" si="2"/>
        <v>334453</v>
      </c>
    </row>
    <row r="48" spans="2:17" x14ac:dyDescent="0.25">
      <c r="B48" s="2" t="s">
        <v>43</v>
      </c>
      <c r="C48">
        <v>55741</v>
      </c>
      <c r="I48">
        <v>111483</v>
      </c>
      <c r="J48">
        <v>167224</v>
      </c>
      <c r="O48">
        <f t="shared" si="0"/>
        <v>55741</v>
      </c>
      <c r="P48">
        <f t="shared" si="1"/>
        <v>111483</v>
      </c>
      <c r="Q48">
        <f t="shared" si="2"/>
        <v>0</v>
      </c>
    </row>
    <row r="49" spans="2:17" x14ac:dyDescent="0.25">
      <c r="B49" s="2" t="s">
        <v>44</v>
      </c>
      <c r="G49">
        <v>334453</v>
      </c>
      <c r="J49">
        <v>334453</v>
      </c>
      <c r="O49">
        <f t="shared" si="0"/>
        <v>0</v>
      </c>
      <c r="P49">
        <f t="shared" si="1"/>
        <v>0</v>
      </c>
      <c r="Q49">
        <f t="shared" si="2"/>
        <v>334453</v>
      </c>
    </row>
    <row r="50" spans="2:17" x14ac:dyDescent="0.25">
      <c r="B50" s="2" t="s">
        <v>45</v>
      </c>
      <c r="G50">
        <v>334453</v>
      </c>
      <c r="J50">
        <v>334453</v>
      </c>
      <c r="O50">
        <f t="shared" si="0"/>
        <v>0</v>
      </c>
      <c r="P50">
        <f t="shared" si="1"/>
        <v>0</v>
      </c>
      <c r="Q50">
        <f t="shared" si="2"/>
        <v>334453</v>
      </c>
    </row>
    <row r="51" spans="2:17" x14ac:dyDescent="0.25">
      <c r="B51" s="2" t="s">
        <v>46</v>
      </c>
      <c r="C51">
        <v>55741</v>
      </c>
      <c r="I51">
        <v>111483</v>
      </c>
      <c r="J51">
        <v>167224</v>
      </c>
      <c r="O51">
        <f t="shared" si="0"/>
        <v>55741</v>
      </c>
      <c r="P51">
        <f t="shared" si="1"/>
        <v>111483</v>
      </c>
      <c r="Q51">
        <f t="shared" si="2"/>
        <v>0</v>
      </c>
    </row>
    <row r="52" spans="2:17" x14ac:dyDescent="0.25">
      <c r="B52" s="2" t="s">
        <v>47</v>
      </c>
      <c r="C52">
        <v>55741</v>
      </c>
      <c r="I52">
        <v>111483</v>
      </c>
      <c r="J52">
        <v>167224</v>
      </c>
      <c r="O52">
        <f t="shared" si="0"/>
        <v>55741</v>
      </c>
      <c r="P52">
        <f t="shared" si="1"/>
        <v>111483</v>
      </c>
      <c r="Q52">
        <f t="shared" si="2"/>
        <v>0</v>
      </c>
    </row>
    <row r="53" spans="2:17" x14ac:dyDescent="0.25">
      <c r="B53" s="2" t="s">
        <v>48</v>
      </c>
      <c r="C53">
        <v>55741</v>
      </c>
      <c r="I53">
        <v>111483</v>
      </c>
      <c r="J53">
        <v>167224</v>
      </c>
      <c r="O53">
        <f t="shared" si="0"/>
        <v>55741</v>
      </c>
      <c r="P53">
        <f t="shared" si="1"/>
        <v>111483</v>
      </c>
      <c r="Q53">
        <f t="shared" si="2"/>
        <v>0</v>
      </c>
    </row>
    <row r="54" spans="2:17" x14ac:dyDescent="0.25">
      <c r="B54" s="2" t="s">
        <v>49</v>
      </c>
      <c r="G54">
        <v>334453</v>
      </c>
      <c r="J54">
        <v>334453</v>
      </c>
      <c r="O54">
        <f t="shared" si="0"/>
        <v>0</v>
      </c>
      <c r="P54">
        <f t="shared" si="1"/>
        <v>0</v>
      </c>
      <c r="Q54">
        <f t="shared" si="2"/>
        <v>334453</v>
      </c>
    </row>
    <row r="55" spans="2:17" x14ac:dyDescent="0.25">
      <c r="B55" s="2" t="s">
        <v>50</v>
      </c>
      <c r="C55">
        <v>55741</v>
      </c>
      <c r="G55">
        <v>334453</v>
      </c>
      <c r="I55">
        <v>111483</v>
      </c>
      <c r="J55">
        <v>501677</v>
      </c>
      <c r="O55">
        <f t="shared" si="0"/>
        <v>55741</v>
      </c>
      <c r="P55">
        <f t="shared" si="1"/>
        <v>111483</v>
      </c>
      <c r="Q55">
        <f t="shared" si="2"/>
        <v>334453</v>
      </c>
    </row>
    <row r="56" spans="2:17" x14ac:dyDescent="0.25">
      <c r="B56" s="2" t="s">
        <v>51</v>
      </c>
      <c r="C56">
        <v>55741</v>
      </c>
      <c r="G56">
        <v>334453</v>
      </c>
      <c r="I56">
        <v>111483</v>
      </c>
      <c r="J56">
        <v>501677</v>
      </c>
      <c r="O56">
        <f t="shared" si="0"/>
        <v>55741</v>
      </c>
      <c r="P56">
        <f t="shared" si="1"/>
        <v>111483</v>
      </c>
      <c r="Q56">
        <f t="shared" si="2"/>
        <v>334453</v>
      </c>
    </row>
    <row r="57" spans="2:17" x14ac:dyDescent="0.25">
      <c r="B57" s="2" t="s">
        <v>52</v>
      </c>
      <c r="C57">
        <v>55741</v>
      </c>
      <c r="G57">
        <v>334453</v>
      </c>
      <c r="I57">
        <v>111483</v>
      </c>
      <c r="J57">
        <v>501677</v>
      </c>
      <c r="O57">
        <f t="shared" si="0"/>
        <v>55741</v>
      </c>
      <c r="P57">
        <f t="shared" si="1"/>
        <v>111483</v>
      </c>
      <c r="Q57">
        <f t="shared" si="2"/>
        <v>334453</v>
      </c>
    </row>
    <row r="58" spans="2:17" x14ac:dyDescent="0.25">
      <c r="B58" s="2" t="s">
        <v>53</v>
      </c>
      <c r="C58">
        <v>55741</v>
      </c>
      <c r="J58">
        <v>55741</v>
      </c>
      <c r="O58">
        <f t="shared" si="0"/>
        <v>55741</v>
      </c>
      <c r="P58">
        <f t="shared" si="1"/>
        <v>0</v>
      </c>
      <c r="Q58">
        <f t="shared" si="2"/>
        <v>0</v>
      </c>
    </row>
    <row r="59" spans="2:17" x14ac:dyDescent="0.25">
      <c r="B59" s="2" t="s">
        <v>54</v>
      </c>
      <c r="C59">
        <v>55741</v>
      </c>
      <c r="J59">
        <v>55741</v>
      </c>
      <c r="O59">
        <f t="shared" si="0"/>
        <v>55741</v>
      </c>
      <c r="P59">
        <f t="shared" si="1"/>
        <v>0</v>
      </c>
      <c r="Q59">
        <f t="shared" si="2"/>
        <v>0</v>
      </c>
    </row>
    <row r="60" spans="2:17" x14ac:dyDescent="0.25">
      <c r="B60" s="2" t="s">
        <v>55</v>
      </c>
      <c r="C60">
        <v>55741</v>
      </c>
      <c r="J60">
        <v>55741</v>
      </c>
      <c r="O60">
        <f t="shared" si="0"/>
        <v>55741</v>
      </c>
      <c r="P60">
        <f t="shared" si="1"/>
        <v>0</v>
      </c>
      <c r="Q60">
        <f t="shared" si="2"/>
        <v>0</v>
      </c>
    </row>
    <row r="61" spans="2:17" x14ac:dyDescent="0.25">
      <c r="B61" s="2" t="s">
        <v>56</v>
      </c>
      <c r="C61">
        <v>108713</v>
      </c>
      <c r="I61">
        <v>111483</v>
      </c>
      <c r="J61">
        <v>220196</v>
      </c>
      <c r="O61">
        <f t="shared" si="0"/>
        <v>108713</v>
      </c>
      <c r="P61">
        <f t="shared" si="1"/>
        <v>111483</v>
      </c>
      <c r="Q61">
        <f t="shared" si="2"/>
        <v>0</v>
      </c>
    </row>
    <row r="62" spans="2:17" x14ac:dyDescent="0.25">
      <c r="B62" s="2" t="s">
        <v>57</v>
      </c>
      <c r="C62">
        <v>55741</v>
      </c>
      <c r="J62">
        <v>55741</v>
      </c>
      <c r="O62">
        <f t="shared" si="0"/>
        <v>55741</v>
      </c>
      <c r="P62">
        <f t="shared" si="1"/>
        <v>0</v>
      </c>
      <c r="Q62">
        <f t="shared" si="2"/>
        <v>0</v>
      </c>
    </row>
    <row r="63" spans="2:17" x14ac:dyDescent="0.25">
      <c r="B63" s="2" t="s">
        <v>58</v>
      </c>
      <c r="C63">
        <v>55741</v>
      </c>
      <c r="J63">
        <v>55741</v>
      </c>
      <c r="O63">
        <f t="shared" si="0"/>
        <v>55741</v>
      </c>
      <c r="P63">
        <f t="shared" si="1"/>
        <v>0</v>
      </c>
      <c r="Q63">
        <f t="shared" si="2"/>
        <v>0</v>
      </c>
    </row>
    <row r="64" spans="2:17" x14ac:dyDescent="0.25">
      <c r="B64" s="2" t="s">
        <v>59</v>
      </c>
      <c r="C64">
        <v>0</v>
      </c>
      <c r="J64">
        <v>0</v>
      </c>
      <c r="O64">
        <f t="shared" si="0"/>
        <v>0</v>
      </c>
      <c r="P64">
        <f t="shared" si="1"/>
        <v>0</v>
      </c>
      <c r="Q64">
        <f t="shared" si="2"/>
        <v>0</v>
      </c>
    </row>
    <row r="65" spans="2:17" x14ac:dyDescent="0.25">
      <c r="B65" s="2" t="s">
        <v>60</v>
      </c>
      <c r="C65">
        <v>55741</v>
      </c>
      <c r="J65">
        <v>55741</v>
      </c>
      <c r="O65">
        <f t="shared" si="0"/>
        <v>55741</v>
      </c>
      <c r="P65">
        <f t="shared" si="1"/>
        <v>0</v>
      </c>
      <c r="Q65">
        <f t="shared" si="2"/>
        <v>0</v>
      </c>
    </row>
    <row r="66" spans="2:17" x14ac:dyDescent="0.25">
      <c r="B66" s="2" t="s">
        <v>61</v>
      </c>
      <c r="C66">
        <v>55741</v>
      </c>
      <c r="J66">
        <v>55741</v>
      </c>
      <c r="O66">
        <f t="shared" si="0"/>
        <v>55741</v>
      </c>
      <c r="P66">
        <f t="shared" si="1"/>
        <v>0</v>
      </c>
      <c r="Q66">
        <f t="shared" si="2"/>
        <v>0</v>
      </c>
    </row>
    <row r="67" spans="2:17" x14ac:dyDescent="0.25">
      <c r="B67" s="2" t="s">
        <v>62</v>
      </c>
      <c r="G67">
        <v>334453</v>
      </c>
      <c r="J67">
        <v>334453</v>
      </c>
      <c r="O67">
        <f t="shared" si="0"/>
        <v>0</v>
      </c>
      <c r="P67">
        <f t="shared" si="1"/>
        <v>0</v>
      </c>
      <c r="Q67">
        <f t="shared" si="2"/>
        <v>334453</v>
      </c>
    </row>
    <row r="68" spans="2:17" x14ac:dyDescent="0.25">
      <c r="B68" s="2" t="s">
        <v>63</v>
      </c>
      <c r="C68">
        <v>55741</v>
      </c>
      <c r="G68">
        <v>334453</v>
      </c>
      <c r="I68">
        <v>111483</v>
      </c>
      <c r="J68">
        <v>501677</v>
      </c>
      <c r="O68">
        <f t="shared" si="0"/>
        <v>55741</v>
      </c>
      <c r="P68">
        <f t="shared" si="1"/>
        <v>111483</v>
      </c>
      <c r="Q68">
        <f t="shared" si="2"/>
        <v>334453</v>
      </c>
    </row>
    <row r="69" spans="2:17" x14ac:dyDescent="0.25">
      <c r="B69" s="2" t="s">
        <v>64</v>
      </c>
      <c r="C69">
        <v>97561</v>
      </c>
      <c r="I69">
        <v>111483</v>
      </c>
      <c r="J69">
        <v>209044</v>
      </c>
      <c r="O69">
        <f t="shared" si="0"/>
        <v>97561</v>
      </c>
      <c r="P69">
        <f t="shared" si="1"/>
        <v>111483</v>
      </c>
      <c r="Q69">
        <f t="shared" si="2"/>
        <v>0</v>
      </c>
    </row>
    <row r="70" spans="2:17" x14ac:dyDescent="0.25">
      <c r="B70" s="2" t="s">
        <v>65</v>
      </c>
      <c r="G70">
        <v>334453</v>
      </c>
      <c r="J70">
        <v>334453</v>
      </c>
      <c r="O70">
        <f t="shared" si="0"/>
        <v>0</v>
      </c>
      <c r="P70">
        <f t="shared" si="1"/>
        <v>0</v>
      </c>
      <c r="Q70">
        <f t="shared" si="2"/>
        <v>334453</v>
      </c>
    </row>
    <row r="71" spans="2:17" x14ac:dyDescent="0.25">
      <c r="B71" s="2" t="s">
        <v>66</v>
      </c>
      <c r="C71">
        <v>55741</v>
      </c>
      <c r="J71">
        <v>55741</v>
      </c>
      <c r="O71">
        <f t="shared" ref="O71:O134" si="3">SUM(C71:F71)</f>
        <v>55741</v>
      </c>
      <c r="P71">
        <f t="shared" ref="P71:P134" si="4">SUM(I71)</f>
        <v>0</v>
      </c>
      <c r="Q71">
        <f t="shared" ref="Q71:Q134" si="5">SUM(G71:H71)</f>
        <v>0</v>
      </c>
    </row>
    <row r="72" spans="2:17" x14ac:dyDescent="0.25">
      <c r="B72" s="2" t="s">
        <v>67</v>
      </c>
      <c r="C72">
        <v>55741</v>
      </c>
      <c r="J72">
        <v>55741</v>
      </c>
      <c r="O72">
        <f t="shared" si="3"/>
        <v>55741</v>
      </c>
      <c r="P72">
        <f t="shared" si="4"/>
        <v>0</v>
      </c>
      <c r="Q72">
        <f t="shared" si="5"/>
        <v>0</v>
      </c>
    </row>
    <row r="73" spans="2:17" x14ac:dyDescent="0.25">
      <c r="B73" s="2" t="s">
        <v>68</v>
      </c>
      <c r="C73">
        <v>55741</v>
      </c>
      <c r="I73">
        <v>111483</v>
      </c>
      <c r="J73">
        <v>167224</v>
      </c>
      <c r="O73">
        <f t="shared" si="3"/>
        <v>55741</v>
      </c>
      <c r="P73">
        <f t="shared" si="4"/>
        <v>111483</v>
      </c>
      <c r="Q73">
        <f t="shared" si="5"/>
        <v>0</v>
      </c>
    </row>
    <row r="74" spans="2:17" x14ac:dyDescent="0.25">
      <c r="B74" s="2" t="s">
        <v>69</v>
      </c>
      <c r="G74">
        <v>334453</v>
      </c>
      <c r="J74">
        <v>334453</v>
      </c>
      <c r="O74">
        <f t="shared" si="3"/>
        <v>0</v>
      </c>
      <c r="P74">
        <f t="shared" si="4"/>
        <v>0</v>
      </c>
      <c r="Q74">
        <f t="shared" si="5"/>
        <v>334453</v>
      </c>
    </row>
    <row r="75" spans="2:17" x14ac:dyDescent="0.25">
      <c r="B75" s="2" t="s">
        <v>70</v>
      </c>
      <c r="C75">
        <v>91985</v>
      </c>
      <c r="I75">
        <v>111483</v>
      </c>
      <c r="J75">
        <v>203468</v>
      </c>
      <c r="O75">
        <f t="shared" si="3"/>
        <v>91985</v>
      </c>
      <c r="P75">
        <f t="shared" si="4"/>
        <v>111483</v>
      </c>
      <c r="Q75">
        <f t="shared" si="5"/>
        <v>0</v>
      </c>
    </row>
    <row r="76" spans="2:17" x14ac:dyDescent="0.25">
      <c r="B76" s="2" t="s">
        <v>71</v>
      </c>
      <c r="G76">
        <v>334453</v>
      </c>
      <c r="J76">
        <v>334453</v>
      </c>
      <c r="O76">
        <f t="shared" si="3"/>
        <v>0</v>
      </c>
      <c r="P76">
        <f t="shared" si="4"/>
        <v>0</v>
      </c>
      <c r="Q76">
        <f t="shared" si="5"/>
        <v>334453</v>
      </c>
    </row>
    <row r="77" spans="2:17" x14ac:dyDescent="0.25">
      <c r="B77" s="2" t="s">
        <v>72</v>
      </c>
      <c r="C77">
        <v>58529</v>
      </c>
      <c r="G77">
        <v>334453</v>
      </c>
      <c r="I77">
        <v>111483</v>
      </c>
      <c r="J77">
        <v>504465</v>
      </c>
      <c r="O77">
        <f t="shared" si="3"/>
        <v>58529</v>
      </c>
      <c r="P77">
        <f t="shared" si="4"/>
        <v>111483</v>
      </c>
      <c r="Q77">
        <f t="shared" si="5"/>
        <v>334453</v>
      </c>
    </row>
    <row r="78" spans="2:17" x14ac:dyDescent="0.25">
      <c r="B78" s="2" t="s">
        <v>73</v>
      </c>
      <c r="C78">
        <v>55741</v>
      </c>
      <c r="G78">
        <v>334453</v>
      </c>
      <c r="I78">
        <v>111483</v>
      </c>
      <c r="J78">
        <v>501677</v>
      </c>
      <c r="O78">
        <f t="shared" si="3"/>
        <v>55741</v>
      </c>
      <c r="P78">
        <f t="shared" si="4"/>
        <v>111483</v>
      </c>
      <c r="Q78">
        <f t="shared" si="5"/>
        <v>334453</v>
      </c>
    </row>
    <row r="79" spans="2:17" x14ac:dyDescent="0.25">
      <c r="B79" s="2" t="s">
        <v>74</v>
      </c>
      <c r="C79">
        <v>105925</v>
      </c>
      <c r="I79">
        <v>111483</v>
      </c>
      <c r="J79">
        <v>217408</v>
      </c>
      <c r="O79">
        <f t="shared" si="3"/>
        <v>105925</v>
      </c>
      <c r="P79">
        <f t="shared" si="4"/>
        <v>111483</v>
      </c>
      <c r="Q79">
        <f t="shared" si="5"/>
        <v>0</v>
      </c>
    </row>
    <row r="80" spans="2:17" x14ac:dyDescent="0.25">
      <c r="B80" s="2" t="s">
        <v>75</v>
      </c>
      <c r="G80">
        <v>334453</v>
      </c>
      <c r="J80">
        <v>334453</v>
      </c>
      <c r="O80">
        <f t="shared" si="3"/>
        <v>0</v>
      </c>
      <c r="P80">
        <f t="shared" si="4"/>
        <v>0</v>
      </c>
      <c r="Q80">
        <f t="shared" si="5"/>
        <v>334453</v>
      </c>
    </row>
    <row r="81" spans="2:17" x14ac:dyDescent="0.25">
      <c r="B81" s="2" t="s">
        <v>76</v>
      </c>
      <c r="C81">
        <v>55741</v>
      </c>
      <c r="J81">
        <v>55741</v>
      </c>
      <c r="O81">
        <f t="shared" si="3"/>
        <v>55741</v>
      </c>
      <c r="P81">
        <f t="shared" si="4"/>
        <v>0</v>
      </c>
      <c r="Q81">
        <f t="shared" si="5"/>
        <v>0</v>
      </c>
    </row>
    <row r="82" spans="2:17" x14ac:dyDescent="0.25">
      <c r="B82" s="2" t="s">
        <v>77</v>
      </c>
      <c r="C82">
        <v>55741</v>
      </c>
      <c r="I82">
        <v>111483</v>
      </c>
      <c r="J82">
        <v>167224</v>
      </c>
      <c r="O82">
        <f t="shared" si="3"/>
        <v>55741</v>
      </c>
      <c r="P82">
        <f t="shared" si="4"/>
        <v>111483</v>
      </c>
      <c r="Q82">
        <f t="shared" si="5"/>
        <v>0</v>
      </c>
    </row>
    <row r="83" spans="2:17" x14ac:dyDescent="0.25">
      <c r="B83" s="2" t="s">
        <v>78</v>
      </c>
      <c r="G83">
        <v>334453</v>
      </c>
      <c r="J83">
        <v>334453</v>
      </c>
      <c r="O83">
        <f t="shared" si="3"/>
        <v>0</v>
      </c>
      <c r="P83">
        <f t="shared" si="4"/>
        <v>0</v>
      </c>
      <c r="Q83">
        <f t="shared" si="5"/>
        <v>334453</v>
      </c>
    </row>
    <row r="84" spans="2:17" x14ac:dyDescent="0.25">
      <c r="B84" s="2" t="s">
        <v>79</v>
      </c>
      <c r="C84">
        <v>55741</v>
      </c>
      <c r="J84">
        <v>55741</v>
      </c>
      <c r="O84">
        <f t="shared" si="3"/>
        <v>55741</v>
      </c>
      <c r="P84">
        <f t="shared" si="4"/>
        <v>0</v>
      </c>
      <c r="Q84">
        <f t="shared" si="5"/>
        <v>0</v>
      </c>
    </row>
    <row r="85" spans="2:17" x14ac:dyDescent="0.25">
      <c r="B85" s="2" t="s">
        <v>80</v>
      </c>
      <c r="C85">
        <v>55741</v>
      </c>
      <c r="I85">
        <v>111483</v>
      </c>
      <c r="J85">
        <v>167224</v>
      </c>
      <c r="O85">
        <f t="shared" si="3"/>
        <v>55741</v>
      </c>
      <c r="P85">
        <f t="shared" si="4"/>
        <v>111483</v>
      </c>
      <c r="Q85">
        <f t="shared" si="5"/>
        <v>0</v>
      </c>
    </row>
    <row r="86" spans="2:17" x14ac:dyDescent="0.25">
      <c r="B86" s="2" t="s">
        <v>81</v>
      </c>
      <c r="G86">
        <v>334453</v>
      </c>
      <c r="J86">
        <v>334453</v>
      </c>
      <c r="O86">
        <f t="shared" si="3"/>
        <v>0</v>
      </c>
      <c r="P86">
        <f t="shared" si="4"/>
        <v>0</v>
      </c>
      <c r="Q86">
        <f t="shared" si="5"/>
        <v>334453</v>
      </c>
    </row>
    <row r="87" spans="2:17" x14ac:dyDescent="0.25">
      <c r="B87" s="2" t="s">
        <v>82</v>
      </c>
      <c r="C87">
        <v>55741</v>
      </c>
      <c r="G87">
        <v>334453</v>
      </c>
      <c r="I87">
        <v>111483</v>
      </c>
      <c r="J87">
        <v>501677</v>
      </c>
      <c r="O87">
        <f t="shared" si="3"/>
        <v>55741</v>
      </c>
      <c r="P87">
        <f t="shared" si="4"/>
        <v>111483</v>
      </c>
      <c r="Q87">
        <f t="shared" si="5"/>
        <v>334453</v>
      </c>
    </row>
    <row r="88" spans="2:17" x14ac:dyDescent="0.25">
      <c r="B88" s="2" t="s">
        <v>83</v>
      </c>
      <c r="C88">
        <v>55741</v>
      </c>
      <c r="I88">
        <v>111483</v>
      </c>
      <c r="J88">
        <v>167224</v>
      </c>
      <c r="O88">
        <f t="shared" si="3"/>
        <v>55741</v>
      </c>
      <c r="P88">
        <f t="shared" si="4"/>
        <v>111483</v>
      </c>
      <c r="Q88">
        <f t="shared" si="5"/>
        <v>0</v>
      </c>
    </row>
    <row r="89" spans="2:17" x14ac:dyDescent="0.25">
      <c r="B89" s="2" t="s">
        <v>84</v>
      </c>
      <c r="G89">
        <v>334453</v>
      </c>
      <c r="J89">
        <v>334453</v>
      </c>
      <c r="O89">
        <f t="shared" si="3"/>
        <v>0</v>
      </c>
      <c r="P89">
        <f t="shared" si="4"/>
        <v>0</v>
      </c>
      <c r="Q89">
        <f t="shared" si="5"/>
        <v>334453</v>
      </c>
    </row>
    <row r="90" spans="2:17" x14ac:dyDescent="0.25">
      <c r="B90" s="2" t="s">
        <v>85</v>
      </c>
      <c r="C90">
        <v>55741</v>
      </c>
      <c r="J90">
        <v>55741</v>
      </c>
      <c r="O90">
        <f t="shared" si="3"/>
        <v>55741</v>
      </c>
      <c r="P90">
        <f t="shared" si="4"/>
        <v>0</v>
      </c>
      <c r="Q90">
        <f t="shared" si="5"/>
        <v>0</v>
      </c>
    </row>
    <row r="91" spans="2:17" x14ac:dyDescent="0.25">
      <c r="B91" s="2" t="s">
        <v>86</v>
      </c>
      <c r="C91">
        <v>55741</v>
      </c>
      <c r="G91">
        <v>334453</v>
      </c>
      <c r="I91">
        <v>111483</v>
      </c>
      <c r="J91">
        <v>501677</v>
      </c>
      <c r="O91">
        <f t="shared" si="3"/>
        <v>55741</v>
      </c>
      <c r="P91">
        <f t="shared" si="4"/>
        <v>111483</v>
      </c>
      <c r="Q91">
        <f t="shared" si="5"/>
        <v>334453</v>
      </c>
    </row>
    <row r="92" spans="2:17" x14ac:dyDescent="0.25">
      <c r="B92" s="2" t="s">
        <v>87</v>
      </c>
      <c r="C92">
        <v>55741</v>
      </c>
      <c r="I92">
        <v>111483</v>
      </c>
      <c r="J92">
        <v>167224</v>
      </c>
      <c r="O92">
        <f t="shared" si="3"/>
        <v>55741</v>
      </c>
      <c r="P92">
        <f t="shared" si="4"/>
        <v>111483</v>
      </c>
      <c r="Q92">
        <f t="shared" si="5"/>
        <v>0</v>
      </c>
    </row>
    <row r="93" spans="2:17" x14ac:dyDescent="0.25">
      <c r="B93" s="2" t="s">
        <v>88</v>
      </c>
      <c r="C93">
        <v>55741</v>
      </c>
      <c r="I93">
        <v>111483</v>
      </c>
      <c r="J93">
        <v>167224</v>
      </c>
      <c r="O93">
        <f t="shared" si="3"/>
        <v>55741</v>
      </c>
      <c r="P93">
        <f t="shared" si="4"/>
        <v>111483</v>
      </c>
      <c r="Q93">
        <f t="shared" si="5"/>
        <v>0</v>
      </c>
    </row>
    <row r="94" spans="2:17" x14ac:dyDescent="0.25">
      <c r="B94" s="2" t="s">
        <v>89</v>
      </c>
      <c r="C94">
        <v>55741</v>
      </c>
      <c r="I94">
        <v>111483</v>
      </c>
      <c r="J94">
        <v>167224</v>
      </c>
      <c r="O94">
        <f t="shared" si="3"/>
        <v>55741</v>
      </c>
      <c r="P94">
        <f t="shared" si="4"/>
        <v>111483</v>
      </c>
      <c r="Q94">
        <f t="shared" si="5"/>
        <v>0</v>
      </c>
    </row>
    <row r="95" spans="2:17" x14ac:dyDescent="0.25">
      <c r="B95" s="2" t="s">
        <v>90</v>
      </c>
      <c r="C95">
        <v>303873</v>
      </c>
      <c r="I95">
        <v>144927</v>
      </c>
      <c r="J95">
        <v>448800</v>
      </c>
      <c r="O95">
        <f t="shared" si="3"/>
        <v>303873</v>
      </c>
      <c r="P95">
        <f t="shared" si="4"/>
        <v>144927</v>
      </c>
      <c r="Q95">
        <f t="shared" si="5"/>
        <v>0</v>
      </c>
    </row>
    <row r="96" spans="2:17" x14ac:dyDescent="0.25">
      <c r="B96" s="2" t="s">
        <v>91</v>
      </c>
      <c r="G96">
        <v>802697</v>
      </c>
      <c r="J96">
        <v>802697</v>
      </c>
      <c r="O96">
        <f t="shared" si="3"/>
        <v>0</v>
      </c>
      <c r="P96">
        <f t="shared" si="4"/>
        <v>0</v>
      </c>
      <c r="Q96">
        <f t="shared" si="5"/>
        <v>802697</v>
      </c>
    </row>
    <row r="97" spans="2:17" x14ac:dyDescent="0.25">
      <c r="B97" s="2" t="s">
        <v>92</v>
      </c>
      <c r="C97">
        <v>164473</v>
      </c>
      <c r="I97">
        <v>111483</v>
      </c>
      <c r="J97">
        <v>275956</v>
      </c>
      <c r="O97">
        <f t="shared" si="3"/>
        <v>164473</v>
      </c>
      <c r="P97">
        <f t="shared" si="4"/>
        <v>111483</v>
      </c>
      <c r="Q97">
        <f t="shared" si="5"/>
        <v>0</v>
      </c>
    </row>
    <row r="98" spans="2:17" x14ac:dyDescent="0.25">
      <c r="B98" s="2" t="s">
        <v>93</v>
      </c>
      <c r="G98">
        <v>334453</v>
      </c>
      <c r="J98">
        <v>334453</v>
      </c>
      <c r="O98">
        <f t="shared" si="3"/>
        <v>0</v>
      </c>
      <c r="P98">
        <f t="shared" si="4"/>
        <v>0</v>
      </c>
      <c r="Q98">
        <f t="shared" si="5"/>
        <v>334453</v>
      </c>
    </row>
    <row r="99" spans="2:17" x14ac:dyDescent="0.25">
      <c r="B99" s="2" t="s">
        <v>94</v>
      </c>
      <c r="C99">
        <v>55741</v>
      </c>
      <c r="J99">
        <v>55741</v>
      </c>
      <c r="O99">
        <f t="shared" si="3"/>
        <v>55741</v>
      </c>
      <c r="P99">
        <f t="shared" si="4"/>
        <v>0</v>
      </c>
      <c r="Q99">
        <f t="shared" si="5"/>
        <v>0</v>
      </c>
    </row>
    <row r="100" spans="2:17" x14ac:dyDescent="0.25">
      <c r="B100" s="2" t="s">
        <v>95</v>
      </c>
      <c r="C100">
        <v>55741</v>
      </c>
      <c r="I100">
        <v>111483</v>
      </c>
      <c r="J100">
        <v>167224</v>
      </c>
      <c r="O100">
        <f t="shared" si="3"/>
        <v>55741</v>
      </c>
      <c r="P100">
        <f t="shared" si="4"/>
        <v>111483</v>
      </c>
      <c r="Q100">
        <f t="shared" si="5"/>
        <v>0</v>
      </c>
    </row>
    <row r="101" spans="2:17" x14ac:dyDescent="0.25">
      <c r="B101" s="2" t="s">
        <v>96</v>
      </c>
      <c r="C101">
        <v>55741</v>
      </c>
      <c r="I101">
        <v>111483</v>
      </c>
      <c r="J101">
        <v>167224</v>
      </c>
      <c r="O101">
        <f t="shared" si="3"/>
        <v>55741</v>
      </c>
      <c r="P101">
        <f t="shared" si="4"/>
        <v>111483</v>
      </c>
      <c r="Q101">
        <f t="shared" si="5"/>
        <v>0</v>
      </c>
    </row>
    <row r="102" spans="2:17" x14ac:dyDescent="0.25">
      <c r="B102" s="2" t="s">
        <v>97</v>
      </c>
      <c r="C102">
        <v>55741</v>
      </c>
      <c r="I102">
        <v>111483</v>
      </c>
      <c r="J102">
        <v>167224</v>
      </c>
      <c r="O102">
        <f t="shared" si="3"/>
        <v>55741</v>
      </c>
      <c r="P102">
        <f t="shared" si="4"/>
        <v>111483</v>
      </c>
      <c r="Q102">
        <f t="shared" si="5"/>
        <v>0</v>
      </c>
    </row>
    <row r="103" spans="2:17" x14ac:dyDescent="0.25">
      <c r="B103" s="2" t="s">
        <v>98</v>
      </c>
      <c r="C103">
        <v>55741</v>
      </c>
      <c r="I103">
        <v>111483</v>
      </c>
      <c r="J103">
        <v>167224</v>
      </c>
      <c r="O103">
        <f t="shared" si="3"/>
        <v>55741</v>
      </c>
      <c r="P103">
        <f t="shared" si="4"/>
        <v>111483</v>
      </c>
      <c r="Q103">
        <f t="shared" si="5"/>
        <v>0</v>
      </c>
    </row>
    <row r="104" spans="2:17" x14ac:dyDescent="0.25">
      <c r="B104" s="2" t="s">
        <v>99</v>
      </c>
      <c r="C104">
        <v>55741</v>
      </c>
      <c r="J104">
        <v>55741</v>
      </c>
      <c r="O104">
        <f t="shared" si="3"/>
        <v>55741</v>
      </c>
      <c r="P104">
        <f t="shared" si="4"/>
        <v>0</v>
      </c>
      <c r="Q104">
        <f t="shared" si="5"/>
        <v>0</v>
      </c>
    </row>
    <row r="105" spans="2:17" x14ac:dyDescent="0.25">
      <c r="B105" s="2" t="s">
        <v>100</v>
      </c>
      <c r="C105">
        <v>75257</v>
      </c>
      <c r="I105">
        <v>111483</v>
      </c>
      <c r="J105">
        <v>186740</v>
      </c>
      <c r="O105">
        <f t="shared" si="3"/>
        <v>75257</v>
      </c>
      <c r="P105">
        <f t="shared" si="4"/>
        <v>111483</v>
      </c>
      <c r="Q105">
        <f t="shared" si="5"/>
        <v>0</v>
      </c>
    </row>
    <row r="106" spans="2:17" x14ac:dyDescent="0.25">
      <c r="B106" s="2" t="s">
        <v>101</v>
      </c>
      <c r="C106">
        <v>80833</v>
      </c>
      <c r="I106">
        <v>111483</v>
      </c>
      <c r="J106">
        <v>192316</v>
      </c>
      <c r="O106">
        <f t="shared" si="3"/>
        <v>80833</v>
      </c>
      <c r="P106">
        <f t="shared" si="4"/>
        <v>111483</v>
      </c>
      <c r="Q106">
        <f t="shared" si="5"/>
        <v>0</v>
      </c>
    </row>
    <row r="107" spans="2:17" x14ac:dyDescent="0.25">
      <c r="B107" s="2" t="s">
        <v>102</v>
      </c>
      <c r="G107">
        <v>334453</v>
      </c>
      <c r="J107">
        <v>334453</v>
      </c>
      <c r="O107">
        <f t="shared" si="3"/>
        <v>0</v>
      </c>
      <c r="P107">
        <f t="shared" si="4"/>
        <v>0</v>
      </c>
      <c r="Q107">
        <f t="shared" si="5"/>
        <v>334453</v>
      </c>
    </row>
    <row r="108" spans="2:17" x14ac:dyDescent="0.25">
      <c r="B108" s="2" t="s">
        <v>103</v>
      </c>
      <c r="C108">
        <v>139381</v>
      </c>
      <c r="I108">
        <v>111483</v>
      </c>
      <c r="J108">
        <v>250864</v>
      </c>
      <c r="O108">
        <f t="shared" si="3"/>
        <v>139381</v>
      </c>
      <c r="P108">
        <f t="shared" si="4"/>
        <v>111483</v>
      </c>
      <c r="Q108">
        <f t="shared" si="5"/>
        <v>0</v>
      </c>
    </row>
    <row r="109" spans="2:17" x14ac:dyDescent="0.25">
      <c r="B109" s="2" t="s">
        <v>104</v>
      </c>
      <c r="G109">
        <v>334453</v>
      </c>
      <c r="J109">
        <v>334453</v>
      </c>
      <c r="O109">
        <f t="shared" si="3"/>
        <v>0</v>
      </c>
      <c r="P109">
        <f t="shared" si="4"/>
        <v>0</v>
      </c>
      <c r="Q109">
        <f t="shared" si="5"/>
        <v>334453</v>
      </c>
    </row>
    <row r="110" spans="2:17" x14ac:dyDescent="0.25">
      <c r="B110" s="2" t="s">
        <v>105</v>
      </c>
      <c r="C110">
        <v>86409</v>
      </c>
      <c r="I110">
        <v>111483</v>
      </c>
      <c r="J110">
        <v>197892</v>
      </c>
      <c r="O110">
        <f t="shared" si="3"/>
        <v>86409</v>
      </c>
      <c r="P110">
        <f t="shared" si="4"/>
        <v>111483</v>
      </c>
      <c r="Q110">
        <f t="shared" si="5"/>
        <v>0</v>
      </c>
    </row>
    <row r="111" spans="2:17" x14ac:dyDescent="0.25">
      <c r="B111" s="2" t="s">
        <v>106</v>
      </c>
      <c r="C111">
        <v>55741</v>
      </c>
      <c r="I111">
        <v>111483</v>
      </c>
      <c r="J111">
        <v>167224</v>
      </c>
      <c r="O111">
        <f t="shared" si="3"/>
        <v>55741</v>
      </c>
      <c r="P111">
        <f t="shared" si="4"/>
        <v>111483</v>
      </c>
      <c r="Q111">
        <f t="shared" si="5"/>
        <v>0</v>
      </c>
    </row>
    <row r="112" spans="2:17" x14ac:dyDescent="0.25">
      <c r="B112" s="2" t="s">
        <v>107</v>
      </c>
      <c r="C112">
        <v>55741</v>
      </c>
      <c r="I112">
        <v>111483</v>
      </c>
      <c r="J112">
        <v>167224</v>
      </c>
      <c r="O112">
        <f t="shared" si="3"/>
        <v>55741</v>
      </c>
      <c r="P112">
        <f t="shared" si="4"/>
        <v>111483</v>
      </c>
      <c r="Q112">
        <f t="shared" si="5"/>
        <v>0</v>
      </c>
    </row>
    <row r="113" spans="2:17" x14ac:dyDescent="0.25">
      <c r="B113" s="2" t="s">
        <v>108</v>
      </c>
      <c r="C113">
        <v>69681</v>
      </c>
      <c r="I113">
        <v>111483</v>
      </c>
      <c r="J113">
        <v>181164</v>
      </c>
      <c r="O113">
        <f t="shared" si="3"/>
        <v>69681</v>
      </c>
      <c r="P113">
        <f t="shared" si="4"/>
        <v>111483</v>
      </c>
      <c r="Q113">
        <f t="shared" si="5"/>
        <v>0</v>
      </c>
    </row>
    <row r="114" spans="2:17" x14ac:dyDescent="0.25">
      <c r="B114" s="2" t="s">
        <v>109</v>
      </c>
      <c r="G114">
        <v>334453</v>
      </c>
      <c r="J114">
        <v>334453</v>
      </c>
      <c r="O114">
        <f t="shared" si="3"/>
        <v>0</v>
      </c>
      <c r="P114">
        <f t="shared" si="4"/>
        <v>0</v>
      </c>
      <c r="Q114">
        <f t="shared" si="5"/>
        <v>334453</v>
      </c>
    </row>
    <row r="115" spans="2:17" x14ac:dyDescent="0.25">
      <c r="B115" s="2" t="s">
        <v>110</v>
      </c>
      <c r="C115">
        <v>443273</v>
      </c>
      <c r="I115">
        <v>195093</v>
      </c>
      <c r="J115">
        <v>638366</v>
      </c>
      <c r="O115">
        <f t="shared" si="3"/>
        <v>443273</v>
      </c>
      <c r="P115">
        <f t="shared" si="4"/>
        <v>195093</v>
      </c>
      <c r="Q115">
        <f t="shared" si="5"/>
        <v>0</v>
      </c>
    </row>
    <row r="116" spans="2:17" x14ac:dyDescent="0.25">
      <c r="B116" s="2" t="s">
        <v>111</v>
      </c>
      <c r="G116">
        <v>702359</v>
      </c>
      <c r="J116">
        <v>702359</v>
      </c>
      <c r="O116">
        <f t="shared" si="3"/>
        <v>0</v>
      </c>
      <c r="P116">
        <f t="shared" si="4"/>
        <v>0</v>
      </c>
      <c r="Q116">
        <f t="shared" si="5"/>
        <v>702359</v>
      </c>
    </row>
    <row r="117" spans="2:17" x14ac:dyDescent="0.25">
      <c r="B117" s="2" t="s">
        <v>112</v>
      </c>
      <c r="C117">
        <v>55741</v>
      </c>
      <c r="I117">
        <v>111483</v>
      </c>
      <c r="J117">
        <v>167224</v>
      </c>
      <c r="O117">
        <f t="shared" si="3"/>
        <v>55741</v>
      </c>
      <c r="P117">
        <f t="shared" si="4"/>
        <v>111483</v>
      </c>
      <c r="Q117">
        <f t="shared" si="5"/>
        <v>0</v>
      </c>
    </row>
    <row r="118" spans="2:17" x14ac:dyDescent="0.25">
      <c r="B118" s="2" t="s">
        <v>113</v>
      </c>
      <c r="G118">
        <v>334453</v>
      </c>
      <c r="J118">
        <v>334453</v>
      </c>
      <c r="O118">
        <f t="shared" si="3"/>
        <v>0</v>
      </c>
      <c r="P118">
        <f t="shared" si="4"/>
        <v>0</v>
      </c>
      <c r="Q118">
        <f t="shared" si="5"/>
        <v>334453</v>
      </c>
    </row>
    <row r="119" spans="2:17" x14ac:dyDescent="0.25">
      <c r="B119" s="2" t="s">
        <v>114</v>
      </c>
      <c r="C119">
        <v>55741</v>
      </c>
      <c r="J119">
        <v>55741</v>
      </c>
      <c r="O119">
        <f t="shared" si="3"/>
        <v>55741</v>
      </c>
      <c r="P119">
        <f t="shared" si="4"/>
        <v>0</v>
      </c>
      <c r="Q119">
        <f t="shared" si="5"/>
        <v>0</v>
      </c>
    </row>
    <row r="120" spans="2:17" x14ac:dyDescent="0.25">
      <c r="B120" s="2" t="s">
        <v>115</v>
      </c>
      <c r="C120">
        <v>55741</v>
      </c>
      <c r="J120">
        <v>55741</v>
      </c>
      <c r="O120">
        <f t="shared" si="3"/>
        <v>55741</v>
      </c>
      <c r="P120">
        <f t="shared" si="4"/>
        <v>0</v>
      </c>
      <c r="Q120">
        <f t="shared" si="5"/>
        <v>0</v>
      </c>
    </row>
    <row r="121" spans="2:17" x14ac:dyDescent="0.25">
      <c r="B121" s="2" t="s">
        <v>116</v>
      </c>
      <c r="C121">
        <v>72469</v>
      </c>
      <c r="I121">
        <v>111483</v>
      </c>
      <c r="J121">
        <v>183952</v>
      </c>
      <c r="O121">
        <f t="shared" si="3"/>
        <v>72469</v>
      </c>
      <c r="P121">
        <f t="shared" si="4"/>
        <v>111483</v>
      </c>
      <c r="Q121">
        <f t="shared" si="5"/>
        <v>0</v>
      </c>
    </row>
    <row r="122" spans="2:17" x14ac:dyDescent="0.25">
      <c r="B122" s="2" t="s">
        <v>117</v>
      </c>
      <c r="G122">
        <v>334453</v>
      </c>
      <c r="J122">
        <v>334453</v>
      </c>
      <c r="O122">
        <f t="shared" si="3"/>
        <v>0</v>
      </c>
      <c r="P122">
        <f t="shared" si="4"/>
        <v>0</v>
      </c>
      <c r="Q122">
        <f t="shared" si="5"/>
        <v>334453</v>
      </c>
    </row>
    <row r="123" spans="2:17" x14ac:dyDescent="0.25">
      <c r="B123" s="2" t="s">
        <v>118</v>
      </c>
      <c r="C123">
        <v>55741</v>
      </c>
      <c r="J123">
        <v>55741</v>
      </c>
      <c r="O123">
        <f t="shared" si="3"/>
        <v>55741</v>
      </c>
      <c r="P123">
        <f t="shared" si="4"/>
        <v>0</v>
      </c>
      <c r="Q123">
        <f t="shared" si="5"/>
        <v>0</v>
      </c>
    </row>
    <row r="124" spans="2:17" x14ac:dyDescent="0.25">
      <c r="B124" s="2" t="s">
        <v>119</v>
      </c>
      <c r="C124">
        <v>89197</v>
      </c>
      <c r="I124">
        <v>111483</v>
      </c>
      <c r="J124">
        <v>200680</v>
      </c>
      <c r="O124">
        <f t="shared" si="3"/>
        <v>89197</v>
      </c>
      <c r="P124">
        <f t="shared" si="4"/>
        <v>111483</v>
      </c>
      <c r="Q124">
        <f t="shared" si="5"/>
        <v>0</v>
      </c>
    </row>
    <row r="125" spans="2:17" x14ac:dyDescent="0.25">
      <c r="B125" s="2" t="s">
        <v>120</v>
      </c>
      <c r="C125">
        <v>55741</v>
      </c>
      <c r="I125">
        <v>111483</v>
      </c>
      <c r="J125">
        <v>167224</v>
      </c>
      <c r="O125">
        <f t="shared" si="3"/>
        <v>55741</v>
      </c>
      <c r="P125">
        <f t="shared" si="4"/>
        <v>111483</v>
      </c>
      <c r="Q125">
        <f t="shared" si="5"/>
        <v>0</v>
      </c>
    </row>
    <row r="126" spans="2:17" x14ac:dyDescent="0.25">
      <c r="B126" s="2" t="s">
        <v>121</v>
      </c>
      <c r="C126">
        <v>55741</v>
      </c>
      <c r="I126">
        <v>111483</v>
      </c>
      <c r="J126">
        <v>167224</v>
      </c>
      <c r="O126">
        <f t="shared" si="3"/>
        <v>55741</v>
      </c>
      <c r="P126">
        <f t="shared" si="4"/>
        <v>111483</v>
      </c>
      <c r="Q126">
        <f t="shared" si="5"/>
        <v>0</v>
      </c>
    </row>
    <row r="127" spans="2:17" x14ac:dyDescent="0.25">
      <c r="B127" s="2" t="s">
        <v>122</v>
      </c>
      <c r="C127">
        <v>55741</v>
      </c>
      <c r="I127">
        <v>111483</v>
      </c>
      <c r="J127">
        <v>167224</v>
      </c>
      <c r="O127">
        <f t="shared" si="3"/>
        <v>55741</v>
      </c>
      <c r="P127">
        <f t="shared" si="4"/>
        <v>111483</v>
      </c>
      <c r="Q127">
        <f t="shared" si="5"/>
        <v>0</v>
      </c>
    </row>
    <row r="128" spans="2:17" x14ac:dyDescent="0.25">
      <c r="B128" s="2" t="s">
        <v>123</v>
      </c>
      <c r="C128">
        <v>236961</v>
      </c>
      <c r="I128">
        <v>122631</v>
      </c>
      <c r="J128">
        <v>359592</v>
      </c>
      <c r="O128">
        <f t="shared" si="3"/>
        <v>236961</v>
      </c>
      <c r="P128">
        <f t="shared" si="4"/>
        <v>122631</v>
      </c>
      <c r="Q128">
        <f t="shared" si="5"/>
        <v>0</v>
      </c>
    </row>
    <row r="129" spans="2:17" x14ac:dyDescent="0.25">
      <c r="B129" s="2" t="s">
        <v>124</v>
      </c>
      <c r="G129">
        <v>384622</v>
      </c>
      <c r="J129">
        <v>384622</v>
      </c>
      <c r="O129">
        <f t="shared" si="3"/>
        <v>0</v>
      </c>
      <c r="P129">
        <f t="shared" si="4"/>
        <v>0</v>
      </c>
      <c r="Q129">
        <f t="shared" si="5"/>
        <v>384622</v>
      </c>
    </row>
    <row r="130" spans="2:17" x14ac:dyDescent="0.25">
      <c r="B130" s="2" t="s">
        <v>125</v>
      </c>
      <c r="C130">
        <v>55741</v>
      </c>
      <c r="J130">
        <v>55741</v>
      </c>
      <c r="O130">
        <f t="shared" si="3"/>
        <v>55741</v>
      </c>
      <c r="P130">
        <f t="shared" si="4"/>
        <v>0</v>
      </c>
      <c r="Q130">
        <f t="shared" si="5"/>
        <v>0</v>
      </c>
    </row>
    <row r="131" spans="2:17" x14ac:dyDescent="0.25">
      <c r="B131" s="2" t="s">
        <v>126</v>
      </c>
      <c r="C131">
        <v>55741</v>
      </c>
      <c r="G131">
        <v>334453</v>
      </c>
      <c r="I131">
        <v>111483</v>
      </c>
      <c r="J131">
        <v>501677</v>
      </c>
      <c r="O131">
        <f t="shared" si="3"/>
        <v>55741</v>
      </c>
      <c r="P131">
        <f t="shared" si="4"/>
        <v>111483</v>
      </c>
      <c r="Q131">
        <f t="shared" si="5"/>
        <v>334453</v>
      </c>
    </row>
    <row r="132" spans="2:17" x14ac:dyDescent="0.25">
      <c r="B132" s="2" t="s">
        <v>127</v>
      </c>
      <c r="C132">
        <v>55741</v>
      </c>
      <c r="J132">
        <v>55741</v>
      </c>
      <c r="O132">
        <f t="shared" si="3"/>
        <v>55741</v>
      </c>
      <c r="P132">
        <f t="shared" si="4"/>
        <v>0</v>
      </c>
      <c r="Q132">
        <f t="shared" si="5"/>
        <v>0</v>
      </c>
    </row>
    <row r="133" spans="2:17" x14ac:dyDescent="0.25">
      <c r="B133" s="2" t="s">
        <v>128</v>
      </c>
      <c r="C133">
        <v>55741</v>
      </c>
      <c r="I133">
        <v>111483</v>
      </c>
      <c r="J133">
        <v>167224</v>
      </c>
      <c r="O133">
        <f t="shared" si="3"/>
        <v>55741</v>
      </c>
      <c r="P133">
        <f t="shared" si="4"/>
        <v>111483</v>
      </c>
      <c r="Q133">
        <f t="shared" si="5"/>
        <v>0</v>
      </c>
    </row>
    <row r="134" spans="2:17" x14ac:dyDescent="0.25">
      <c r="B134" s="2" t="s">
        <v>129</v>
      </c>
      <c r="G134">
        <v>334453</v>
      </c>
      <c r="J134">
        <v>334453</v>
      </c>
      <c r="O134">
        <f t="shared" si="3"/>
        <v>0</v>
      </c>
      <c r="P134">
        <f t="shared" si="4"/>
        <v>0</v>
      </c>
      <c r="Q134">
        <f t="shared" si="5"/>
        <v>334453</v>
      </c>
    </row>
    <row r="135" spans="2:17" x14ac:dyDescent="0.25">
      <c r="B135" s="2" t="s">
        <v>130</v>
      </c>
      <c r="C135">
        <v>55741</v>
      </c>
      <c r="J135">
        <v>55741</v>
      </c>
      <c r="O135">
        <f t="shared" ref="O135:O198" si="6">SUM(C135:F135)</f>
        <v>55741</v>
      </c>
      <c r="P135">
        <f t="shared" ref="P135:P198" si="7">SUM(I135)</f>
        <v>0</v>
      </c>
      <c r="Q135">
        <f t="shared" ref="Q135:Q198" si="8">SUM(G135:H135)</f>
        <v>0</v>
      </c>
    </row>
    <row r="136" spans="2:17" x14ac:dyDescent="0.25">
      <c r="B136" s="2" t="s">
        <v>131</v>
      </c>
      <c r="C136">
        <v>55741</v>
      </c>
      <c r="J136">
        <v>55741</v>
      </c>
      <c r="O136">
        <f t="shared" si="6"/>
        <v>55741</v>
      </c>
      <c r="P136">
        <f t="shared" si="7"/>
        <v>0</v>
      </c>
      <c r="Q136">
        <f t="shared" si="8"/>
        <v>0</v>
      </c>
    </row>
    <row r="137" spans="2:17" x14ac:dyDescent="0.25">
      <c r="B137" s="2" t="s">
        <v>132</v>
      </c>
      <c r="C137">
        <v>55741</v>
      </c>
      <c r="J137">
        <v>55741</v>
      </c>
      <c r="O137">
        <f t="shared" si="6"/>
        <v>55741</v>
      </c>
      <c r="P137">
        <f t="shared" si="7"/>
        <v>0</v>
      </c>
      <c r="Q137">
        <f t="shared" si="8"/>
        <v>0</v>
      </c>
    </row>
    <row r="138" spans="2:17" x14ac:dyDescent="0.25">
      <c r="B138" s="2" t="s">
        <v>133</v>
      </c>
      <c r="C138">
        <v>55741</v>
      </c>
      <c r="J138">
        <v>55741</v>
      </c>
      <c r="O138">
        <f t="shared" si="6"/>
        <v>55741</v>
      </c>
      <c r="P138">
        <f t="shared" si="7"/>
        <v>0</v>
      </c>
      <c r="Q138">
        <f t="shared" si="8"/>
        <v>0</v>
      </c>
    </row>
    <row r="139" spans="2:17" x14ac:dyDescent="0.25">
      <c r="B139" s="2" t="s">
        <v>134</v>
      </c>
      <c r="C139">
        <v>55741</v>
      </c>
      <c r="J139">
        <v>55741</v>
      </c>
      <c r="O139">
        <f t="shared" si="6"/>
        <v>55741</v>
      </c>
      <c r="P139">
        <f t="shared" si="7"/>
        <v>0</v>
      </c>
      <c r="Q139">
        <f t="shared" si="8"/>
        <v>0</v>
      </c>
    </row>
    <row r="140" spans="2:17" x14ac:dyDescent="0.25">
      <c r="B140" s="2" t="s">
        <v>135</v>
      </c>
      <c r="C140">
        <v>144957</v>
      </c>
      <c r="D140">
        <v>55741</v>
      </c>
      <c r="I140">
        <v>111483</v>
      </c>
      <c r="J140">
        <v>312181</v>
      </c>
      <c r="O140">
        <f t="shared" si="6"/>
        <v>200698</v>
      </c>
      <c r="P140">
        <f t="shared" si="7"/>
        <v>111483</v>
      </c>
      <c r="Q140">
        <f t="shared" si="8"/>
        <v>0</v>
      </c>
    </row>
    <row r="141" spans="2:17" x14ac:dyDescent="0.25">
      <c r="B141" s="2" t="s">
        <v>136</v>
      </c>
      <c r="G141">
        <v>334453</v>
      </c>
      <c r="J141">
        <v>334453</v>
      </c>
      <c r="O141">
        <f t="shared" si="6"/>
        <v>0</v>
      </c>
      <c r="P141">
        <f t="shared" si="7"/>
        <v>0</v>
      </c>
      <c r="Q141">
        <f t="shared" si="8"/>
        <v>334453</v>
      </c>
    </row>
    <row r="142" spans="2:17" x14ac:dyDescent="0.25">
      <c r="B142" s="2" t="s">
        <v>137</v>
      </c>
      <c r="C142">
        <v>78045</v>
      </c>
      <c r="I142">
        <v>111483</v>
      </c>
      <c r="J142">
        <v>189528</v>
      </c>
      <c r="O142">
        <f t="shared" si="6"/>
        <v>78045</v>
      </c>
      <c r="P142">
        <f t="shared" si="7"/>
        <v>111483</v>
      </c>
      <c r="Q142">
        <f t="shared" si="8"/>
        <v>0</v>
      </c>
    </row>
    <row r="143" spans="2:17" x14ac:dyDescent="0.25">
      <c r="B143" s="2" t="s">
        <v>138</v>
      </c>
      <c r="G143">
        <v>334453</v>
      </c>
      <c r="J143">
        <v>334453</v>
      </c>
      <c r="O143">
        <f t="shared" si="6"/>
        <v>0</v>
      </c>
      <c r="P143">
        <f t="shared" si="7"/>
        <v>0</v>
      </c>
      <c r="Q143">
        <f t="shared" si="8"/>
        <v>334453</v>
      </c>
    </row>
    <row r="144" spans="2:17" x14ac:dyDescent="0.25">
      <c r="B144" s="2" t="s">
        <v>139</v>
      </c>
      <c r="C144">
        <v>55741</v>
      </c>
      <c r="J144">
        <v>55741</v>
      </c>
      <c r="O144">
        <f t="shared" si="6"/>
        <v>55741</v>
      </c>
      <c r="P144">
        <f t="shared" si="7"/>
        <v>0</v>
      </c>
      <c r="Q144">
        <f t="shared" si="8"/>
        <v>0</v>
      </c>
    </row>
    <row r="145" spans="2:17" x14ac:dyDescent="0.25">
      <c r="B145" s="2" t="s">
        <v>140</v>
      </c>
      <c r="C145">
        <v>55741</v>
      </c>
      <c r="G145">
        <v>334453</v>
      </c>
      <c r="I145">
        <v>111483</v>
      </c>
      <c r="J145">
        <v>501677</v>
      </c>
      <c r="O145">
        <f t="shared" si="6"/>
        <v>55741</v>
      </c>
      <c r="P145">
        <f t="shared" si="7"/>
        <v>111483</v>
      </c>
      <c r="Q145">
        <f t="shared" si="8"/>
        <v>334453</v>
      </c>
    </row>
    <row r="146" spans="2:17" x14ac:dyDescent="0.25">
      <c r="B146" s="2" t="s">
        <v>141</v>
      </c>
      <c r="C146">
        <v>55741</v>
      </c>
      <c r="G146">
        <v>334453</v>
      </c>
      <c r="I146">
        <v>111483</v>
      </c>
      <c r="J146">
        <v>501677</v>
      </c>
      <c r="O146">
        <f t="shared" si="6"/>
        <v>55741</v>
      </c>
      <c r="P146">
        <f t="shared" si="7"/>
        <v>111483</v>
      </c>
      <c r="Q146">
        <f t="shared" si="8"/>
        <v>334453</v>
      </c>
    </row>
    <row r="147" spans="2:17" x14ac:dyDescent="0.25">
      <c r="B147" s="2" t="s">
        <v>142</v>
      </c>
      <c r="C147">
        <v>55741</v>
      </c>
      <c r="G147">
        <v>334453</v>
      </c>
      <c r="I147">
        <v>111483</v>
      </c>
      <c r="J147">
        <v>501677</v>
      </c>
      <c r="O147">
        <f t="shared" si="6"/>
        <v>55741</v>
      </c>
      <c r="P147">
        <f t="shared" si="7"/>
        <v>111483</v>
      </c>
      <c r="Q147">
        <f t="shared" si="8"/>
        <v>334453</v>
      </c>
    </row>
    <row r="148" spans="2:17" x14ac:dyDescent="0.25">
      <c r="B148" s="2" t="s">
        <v>143</v>
      </c>
      <c r="C148">
        <v>55741</v>
      </c>
      <c r="J148">
        <v>55741</v>
      </c>
      <c r="O148">
        <f t="shared" si="6"/>
        <v>55741</v>
      </c>
      <c r="P148">
        <f t="shared" si="7"/>
        <v>0</v>
      </c>
      <c r="Q148">
        <f t="shared" si="8"/>
        <v>0</v>
      </c>
    </row>
    <row r="149" spans="2:17" x14ac:dyDescent="0.25">
      <c r="B149" s="2" t="s">
        <v>144</v>
      </c>
      <c r="C149">
        <v>55741</v>
      </c>
      <c r="I149">
        <v>111483</v>
      </c>
      <c r="J149">
        <v>167224</v>
      </c>
      <c r="O149">
        <f t="shared" si="6"/>
        <v>55741</v>
      </c>
      <c r="P149">
        <f t="shared" si="7"/>
        <v>111483</v>
      </c>
      <c r="Q149">
        <f t="shared" si="8"/>
        <v>0</v>
      </c>
    </row>
    <row r="150" spans="2:17" x14ac:dyDescent="0.25">
      <c r="B150" s="2" t="s">
        <v>145</v>
      </c>
      <c r="G150">
        <v>334453</v>
      </c>
      <c r="J150">
        <v>334453</v>
      </c>
      <c r="O150">
        <f t="shared" si="6"/>
        <v>0</v>
      </c>
      <c r="P150">
        <f t="shared" si="7"/>
        <v>0</v>
      </c>
      <c r="Q150">
        <f t="shared" si="8"/>
        <v>334453</v>
      </c>
    </row>
    <row r="151" spans="2:17" x14ac:dyDescent="0.25">
      <c r="B151" s="2" t="s">
        <v>146</v>
      </c>
      <c r="C151">
        <v>55741</v>
      </c>
      <c r="J151">
        <v>55741</v>
      </c>
      <c r="O151">
        <f t="shared" si="6"/>
        <v>55741</v>
      </c>
      <c r="P151">
        <f t="shared" si="7"/>
        <v>0</v>
      </c>
      <c r="Q151">
        <f t="shared" si="8"/>
        <v>0</v>
      </c>
    </row>
    <row r="152" spans="2:17" x14ac:dyDescent="0.25">
      <c r="B152" s="2" t="s">
        <v>147</v>
      </c>
      <c r="C152">
        <v>55741</v>
      </c>
      <c r="I152">
        <v>111483</v>
      </c>
      <c r="J152">
        <v>167224</v>
      </c>
      <c r="O152">
        <f t="shared" si="6"/>
        <v>55741</v>
      </c>
      <c r="P152">
        <f t="shared" si="7"/>
        <v>111483</v>
      </c>
      <c r="Q152">
        <f t="shared" si="8"/>
        <v>0</v>
      </c>
    </row>
    <row r="153" spans="2:17" x14ac:dyDescent="0.25">
      <c r="B153" s="2" t="s">
        <v>148</v>
      </c>
      <c r="G153">
        <v>334453</v>
      </c>
      <c r="J153">
        <v>334453</v>
      </c>
      <c r="O153">
        <f t="shared" si="6"/>
        <v>0</v>
      </c>
      <c r="P153">
        <f t="shared" si="7"/>
        <v>0</v>
      </c>
      <c r="Q153">
        <f t="shared" si="8"/>
        <v>334453</v>
      </c>
    </row>
    <row r="154" spans="2:17" x14ac:dyDescent="0.25">
      <c r="B154" s="2" t="s">
        <v>149</v>
      </c>
      <c r="C154">
        <v>133805</v>
      </c>
      <c r="I154">
        <v>111483</v>
      </c>
      <c r="J154">
        <v>245288</v>
      </c>
      <c r="O154">
        <f t="shared" si="6"/>
        <v>133805</v>
      </c>
      <c r="P154">
        <f t="shared" si="7"/>
        <v>111483</v>
      </c>
      <c r="Q154">
        <f t="shared" si="8"/>
        <v>0</v>
      </c>
    </row>
    <row r="155" spans="2:17" x14ac:dyDescent="0.25">
      <c r="B155" s="2" t="s">
        <v>150</v>
      </c>
      <c r="G155">
        <v>334453</v>
      </c>
      <c r="J155">
        <v>334453</v>
      </c>
      <c r="O155">
        <f t="shared" si="6"/>
        <v>0</v>
      </c>
      <c r="P155">
        <f t="shared" si="7"/>
        <v>0</v>
      </c>
      <c r="Q155">
        <f t="shared" si="8"/>
        <v>334453</v>
      </c>
    </row>
    <row r="156" spans="2:17" x14ac:dyDescent="0.25">
      <c r="B156" s="2" t="s">
        <v>151</v>
      </c>
      <c r="C156">
        <v>55741</v>
      </c>
      <c r="J156">
        <v>55741</v>
      </c>
      <c r="O156">
        <f t="shared" si="6"/>
        <v>55741</v>
      </c>
      <c r="P156">
        <f t="shared" si="7"/>
        <v>0</v>
      </c>
      <c r="Q156">
        <f t="shared" si="8"/>
        <v>0</v>
      </c>
    </row>
    <row r="157" spans="2:17" x14ac:dyDescent="0.25">
      <c r="B157" s="2" t="s">
        <v>152</v>
      </c>
      <c r="C157">
        <v>58529</v>
      </c>
      <c r="I157">
        <v>111483</v>
      </c>
      <c r="J157">
        <v>170012</v>
      </c>
      <c r="O157">
        <f t="shared" si="6"/>
        <v>58529</v>
      </c>
      <c r="P157">
        <f t="shared" si="7"/>
        <v>111483</v>
      </c>
      <c r="Q157">
        <f t="shared" si="8"/>
        <v>0</v>
      </c>
    </row>
    <row r="158" spans="2:17" x14ac:dyDescent="0.25">
      <c r="B158" s="2" t="s">
        <v>153</v>
      </c>
      <c r="C158">
        <v>55741</v>
      </c>
      <c r="I158">
        <v>111483</v>
      </c>
      <c r="J158">
        <v>167224</v>
      </c>
      <c r="O158">
        <f t="shared" si="6"/>
        <v>55741</v>
      </c>
      <c r="P158">
        <f t="shared" si="7"/>
        <v>111483</v>
      </c>
      <c r="Q158">
        <f t="shared" si="8"/>
        <v>0</v>
      </c>
    </row>
    <row r="159" spans="2:17" x14ac:dyDescent="0.25">
      <c r="B159" s="2" t="s">
        <v>154</v>
      </c>
      <c r="G159">
        <v>334453</v>
      </c>
      <c r="J159">
        <v>334453</v>
      </c>
      <c r="O159">
        <f t="shared" si="6"/>
        <v>0</v>
      </c>
      <c r="P159">
        <f t="shared" si="7"/>
        <v>0</v>
      </c>
      <c r="Q159">
        <f t="shared" si="8"/>
        <v>334453</v>
      </c>
    </row>
    <row r="160" spans="2:17" x14ac:dyDescent="0.25">
      <c r="B160" s="2" t="s">
        <v>155</v>
      </c>
      <c r="C160">
        <v>55741</v>
      </c>
      <c r="J160">
        <v>55741</v>
      </c>
      <c r="O160">
        <f t="shared" si="6"/>
        <v>55741</v>
      </c>
      <c r="P160">
        <f t="shared" si="7"/>
        <v>0</v>
      </c>
      <c r="Q160">
        <f t="shared" si="8"/>
        <v>0</v>
      </c>
    </row>
    <row r="161" spans="2:17" x14ac:dyDescent="0.25">
      <c r="B161" s="2" t="s">
        <v>156</v>
      </c>
      <c r="C161">
        <v>55741</v>
      </c>
      <c r="I161">
        <v>111483</v>
      </c>
      <c r="J161">
        <v>167224</v>
      </c>
      <c r="O161">
        <f t="shared" si="6"/>
        <v>55741</v>
      </c>
      <c r="P161">
        <f t="shared" si="7"/>
        <v>111483</v>
      </c>
      <c r="Q161">
        <f t="shared" si="8"/>
        <v>0</v>
      </c>
    </row>
    <row r="162" spans="2:17" x14ac:dyDescent="0.25">
      <c r="B162" s="2" t="s">
        <v>157</v>
      </c>
      <c r="G162">
        <v>334453</v>
      </c>
      <c r="J162">
        <v>334453</v>
      </c>
      <c r="O162">
        <f t="shared" si="6"/>
        <v>0</v>
      </c>
      <c r="P162">
        <f t="shared" si="7"/>
        <v>0</v>
      </c>
      <c r="Q162">
        <f t="shared" si="8"/>
        <v>334453</v>
      </c>
    </row>
    <row r="163" spans="2:17" x14ac:dyDescent="0.25">
      <c r="B163" s="2" t="s">
        <v>158</v>
      </c>
      <c r="C163">
        <v>55741</v>
      </c>
      <c r="J163">
        <v>55741</v>
      </c>
      <c r="O163">
        <f t="shared" si="6"/>
        <v>55741</v>
      </c>
      <c r="P163">
        <f t="shared" si="7"/>
        <v>0</v>
      </c>
      <c r="Q163">
        <f t="shared" si="8"/>
        <v>0</v>
      </c>
    </row>
    <row r="164" spans="2:17" x14ac:dyDescent="0.25">
      <c r="B164" s="2" t="s">
        <v>159</v>
      </c>
      <c r="C164">
        <v>66893</v>
      </c>
      <c r="I164">
        <v>111483</v>
      </c>
      <c r="J164">
        <v>178376</v>
      </c>
      <c r="O164">
        <f t="shared" si="6"/>
        <v>66893</v>
      </c>
      <c r="P164">
        <f t="shared" si="7"/>
        <v>111483</v>
      </c>
      <c r="Q164">
        <f t="shared" si="8"/>
        <v>0</v>
      </c>
    </row>
    <row r="165" spans="2:17" x14ac:dyDescent="0.25">
      <c r="B165" s="2" t="s">
        <v>160</v>
      </c>
      <c r="C165">
        <v>55741</v>
      </c>
      <c r="G165">
        <v>334453</v>
      </c>
      <c r="I165">
        <v>111483</v>
      </c>
      <c r="J165">
        <v>501677</v>
      </c>
      <c r="O165">
        <f t="shared" si="6"/>
        <v>55741</v>
      </c>
      <c r="P165">
        <f t="shared" si="7"/>
        <v>111483</v>
      </c>
      <c r="Q165">
        <f t="shared" si="8"/>
        <v>334453</v>
      </c>
    </row>
    <row r="166" spans="2:17" x14ac:dyDescent="0.25">
      <c r="B166" s="2" t="s">
        <v>161</v>
      </c>
      <c r="C166">
        <v>55741</v>
      </c>
      <c r="G166">
        <v>334453</v>
      </c>
      <c r="I166">
        <v>111483</v>
      </c>
      <c r="J166">
        <v>501677</v>
      </c>
      <c r="O166">
        <f t="shared" si="6"/>
        <v>55741</v>
      </c>
      <c r="P166">
        <f t="shared" si="7"/>
        <v>111483</v>
      </c>
      <c r="Q166">
        <f t="shared" si="8"/>
        <v>334453</v>
      </c>
    </row>
    <row r="167" spans="2:17" x14ac:dyDescent="0.25">
      <c r="B167" s="2" t="s">
        <v>162</v>
      </c>
      <c r="C167">
        <v>55741</v>
      </c>
      <c r="G167">
        <v>334453</v>
      </c>
      <c r="I167">
        <v>111483</v>
      </c>
      <c r="J167">
        <v>501677</v>
      </c>
      <c r="O167">
        <f t="shared" si="6"/>
        <v>55741</v>
      </c>
      <c r="P167">
        <f t="shared" si="7"/>
        <v>111483</v>
      </c>
      <c r="Q167">
        <f t="shared" si="8"/>
        <v>334453</v>
      </c>
    </row>
    <row r="168" spans="2:17" x14ac:dyDescent="0.25">
      <c r="B168" s="2" t="s">
        <v>163</v>
      </c>
      <c r="C168">
        <v>55741</v>
      </c>
      <c r="I168">
        <v>111483</v>
      </c>
      <c r="J168">
        <v>167224</v>
      </c>
      <c r="O168">
        <f t="shared" si="6"/>
        <v>55741</v>
      </c>
      <c r="P168">
        <f t="shared" si="7"/>
        <v>111483</v>
      </c>
      <c r="Q168">
        <f t="shared" si="8"/>
        <v>0</v>
      </c>
    </row>
    <row r="169" spans="2:17" x14ac:dyDescent="0.25">
      <c r="B169" s="2" t="s">
        <v>164</v>
      </c>
      <c r="G169">
        <v>334453</v>
      </c>
      <c r="J169">
        <v>334453</v>
      </c>
      <c r="O169">
        <f t="shared" si="6"/>
        <v>0</v>
      </c>
      <c r="P169">
        <f t="shared" si="7"/>
        <v>0</v>
      </c>
      <c r="Q169">
        <f t="shared" si="8"/>
        <v>334453</v>
      </c>
    </row>
    <row r="170" spans="2:17" x14ac:dyDescent="0.25">
      <c r="B170" s="2" t="s">
        <v>165</v>
      </c>
      <c r="C170">
        <v>122653</v>
      </c>
      <c r="I170">
        <v>111483</v>
      </c>
      <c r="J170">
        <v>234136</v>
      </c>
      <c r="O170">
        <f t="shared" si="6"/>
        <v>122653</v>
      </c>
      <c r="P170">
        <f t="shared" si="7"/>
        <v>111483</v>
      </c>
      <c r="Q170">
        <f t="shared" si="8"/>
        <v>0</v>
      </c>
    </row>
    <row r="171" spans="2:17" x14ac:dyDescent="0.25">
      <c r="B171" s="2" t="s">
        <v>166</v>
      </c>
      <c r="G171">
        <v>334453</v>
      </c>
      <c r="J171">
        <v>334453</v>
      </c>
      <c r="O171">
        <f t="shared" si="6"/>
        <v>0</v>
      </c>
      <c r="P171">
        <f t="shared" si="7"/>
        <v>0</v>
      </c>
      <c r="Q171">
        <f t="shared" si="8"/>
        <v>334453</v>
      </c>
    </row>
    <row r="172" spans="2:17" x14ac:dyDescent="0.25">
      <c r="B172" s="2" t="s">
        <v>167</v>
      </c>
      <c r="C172">
        <v>58529</v>
      </c>
      <c r="G172">
        <v>334453</v>
      </c>
      <c r="I172">
        <v>111483</v>
      </c>
      <c r="J172">
        <v>504465</v>
      </c>
      <c r="O172">
        <f t="shared" si="6"/>
        <v>58529</v>
      </c>
      <c r="P172">
        <f t="shared" si="7"/>
        <v>111483</v>
      </c>
      <c r="Q172">
        <f t="shared" si="8"/>
        <v>334453</v>
      </c>
    </row>
    <row r="173" spans="2:17" x14ac:dyDescent="0.25">
      <c r="B173" s="2" t="s">
        <v>168</v>
      </c>
      <c r="C173">
        <v>55741</v>
      </c>
      <c r="J173">
        <v>55741</v>
      </c>
      <c r="O173">
        <f t="shared" si="6"/>
        <v>55741</v>
      </c>
      <c r="P173">
        <f t="shared" si="7"/>
        <v>0</v>
      </c>
      <c r="Q173">
        <f t="shared" si="8"/>
        <v>0</v>
      </c>
    </row>
    <row r="174" spans="2:17" x14ac:dyDescent="0.25">
      <c r="B174" s="2" t="s">
        <v>169</v>
      </c>
      <c r="D174">
        <v>55741</v>
      </c>
      <c r="J174">
        <v>55741</v>
      </c>
      <c r="O174">
        <f t="shared" si="6"/>
        <v>55741</v>
      </c>
      <c r="P174">
        <f t="shared" si="7"/>
        <v>0</v>
      </c>
      <c r="Q174">
        <f t="shared" si="8"/>
        <v>0</v>
      </c>
    </row>
    <row r="175" spans="2:17" x14ac:dyDescent="0.25">
      <c r="B175" s="2" t="s">
        <v>170</v>
      </c>
      <c r="C175">
        <v>493457</v>
      </c>
      <c r="I175">
        <v>206241</v>
      </c>
      <c r="J175">
        <v>699698</v>
      </c>
      <c r="O175">
        <f t="shared" si="6"/>
        <v>493457</v>
      </c>
      <c r="P175">
        <f t="shared" si="7"/>
        <v>206241</v>
      </c>
      <c r="Q175">
        <f t="shared" si="8"/>
        <v>0</v>
      </c>
    </row>
    <row r="176" spans="2:17" x14ac:dyDescent="0.25">
      <c r="B176" s="2" t="s">
        <v>171</v>
      </c>
      <c r="G176">
        <v>719082</v>
      </c>
      <c r="J176">
        <v>719082</v>
      </c>
      <c r="O176">
        <f t="shared" si="6"/>
        <v>0</v>
      </c>
      <c r="P176">
        <f t="shared" si="7"/>
        <v>0</v>
      </c>
      <c r="Q176">
        <f t="shared" si="8"/>
        <v>719082</v>
      </c>
    </row>
    <row r="177" spans="2:17" x14ac:dyDescent="0.25">
      <c r="B177" s="2" t="s">
        <v>172</v>
      </c>
      <c r="C177">
        <v>55741</v>
      </c>
      <c r="J177">
        <v>55741</v>
      </c>
      <c r="O177">
        <f t="shared" si="6"/>
        <v>55741</v>
      </c>
      <c r="P177">
        <f t="shared" si="7"/>
        <v>0</v>
      </c>
      <c r="Q177">
        <f t="shared" si="8"/>
        <v>0</v>
      </c>
    </row>
    <row r="178" spans="2:17" x14ac:dyDescent="0.25">
      <c r="B178" s="2" t="s">
        <v>173</v>
      </c>
      <c r="C178">
        <v>55741</v>
      </c>
      <c r="J178">
        <v>55741</v>
      </c>
      <c r="O178">
        <f t="shared" si="6"/>
        <v>55741</v>
      </c>
      <c r="P178">
        <f t="shared" si="7"/>
        <v>0</v>
      </c>
      <c r="Q178">
        <f t="shared" si="8"/>
        <v>0</v>
      </c>
    </row>
    <row r="179" spans="2:17" x14ac:dyDescent="0.25">
      <c r="B179" s="2" t="s">
        <v>174</v>
      </c>
      <c r="C179">
        <v>55741</v>
      </c>
      <c r="J179">
        <v>55741</v>
      </c>
      <c r="O179">
        <f t="shared" si="6"/>
        <v>55741</v>
      </c>
      <c r="P179">
        <f t="shared" si="7"/>
        <v>0</v>
      </c>
      <c r="Q179">
        <f t="shared" si="8"/>
        <v>0</v>
      </c>
    </row>
    <row r="180" spans="2:17" x14ac:dyDescent="0.25">
      <c r="B180" s="2" t="s">
        <v>175</v>
      </c>
      <c r="C180">
        <v>55741</v>
      </c>
      <c r="I180">
        <v>111483</v>
      </c>
      <c r="J180">
        <v>167224</v>
      </c>
      <c r="O180">
        <f t="shared" si="6"/>
        <v>55741</v>
      </c>
      <c r="P180">
        <f t="shared" si="7"/>
        <v>111483</v>
      </c>
      <c r="Q180">
        <f t="shared" si="8"/>
        <v>0</v>
      </c>
    </row>
    <row r="181" spans="2:17" x14ac:dyDescent="0.25">
      <c r="B181" s="2" t="s">
        <v>176</v>
      </c>
      <c r="G181">
        <v>334453</v>
      </c>
      <c r="J181">
        <v>334453</v>
      </c>
      <c r="O181">
        <f t="shared" si="6"/>
        <v>0</v>
      </c>
      <c r="P181">
        <f t="shared" si="7"/>
        <v>0</v>
      </c>
      <c r="Q181">
        <f t="shared" si="8"/>
        <v>334453</v>
      </c>
    </row>
    <row r="182" spans="2:17" x14ac:dyDescent="0.25">
      <c r="B182" s="2" t="s">
        <v>177</v>
      </c>
      <c r="C182">
        <v>55741</v>
      </c>
      <c r="I182">
        <v>111483</v>
      </c>
      <c r="J182">
        <v>167224</v>
      </c>
      <c r="O182">
        <f t="shared" si="6"/>
        <v>55741</v>
      </c>
      <c r="P182">
        <f t="shared" si="7"/>
        <v>111483</v>
      </c>
      <c r="Q182">
        <f t="shared" si="8"/>
        <v>0</v>
      </c>
    </row>
    <row r="183" spans="2:17" x14ac:dyDescent="0.25">
      <c r="B183" s="2" t="s">
        <v>178</v>
      </c>
      <c r="G183">
        <v>334453</v>
      </c>
      <c r="J183">
        <v>334453</v>
      </c>
      <c r="O183">
        <f t="shared" si="6"/>
        <v>0</v>
      </c>
      <c r="P183">
        <f t="shared" si="7"/>
        <v>0</v>
      </c>
      <c r="Q183">
        <f t="shared" si="8"/>
        <v>334453</v>
      </c>
    </row>
    <row r="184" spans="2:17" x14ac:dyDescent="0.25">
      <c r="B184" s="2" t="s">
        <v>179</v>
      </c>
      <c r="C184">
        <v>103137</v>
      </c>
      <c r="G184">
        <v>334453</v>
      </c>
      <c r="I184">
        <v>111483</v>
      </c>
      <c r="J184">
        <v>549073</v>
      </c>
      <c r="O184">
        <f t="shared" si="6"/>
        <v>103137</v>
      </c>
      <c r="P184">
        <f t="shared" si="7"/>
        <v>111483</v>
      </c>
      <c r="Q184">
        <f t="shared" si="8"/>
        <v>334453</v>
      </c>
    </row>
    <row r="185" spans="2:17" x14ac:dyDescent="0.25">
      <c r="B185" s="2" t="s">
        <v>180</v>
      </c>
      <c r="C185">
        <v>66893</v>
      </c>
      <c r="I185">
        <v>111483</v>
      </c>
      <c r="J185">
        <v>178376</v>
      </c>
      <c r="O185">
        <f t="shared" si="6"/>
        <v>66893</v>
      </c>
      <c r="P185">
        <f t="shared" si="7"/>
        <v>111483</v>
      </c>
      <c r="Q185">
        <f t="shared" si="8"/>
        <v>0</v>
      </c>
    </row>
    <row r="186" spans="2:17" x14ac:dyDescent="0.25">
      <c r="B186" s="2" t="s">
        <v>181</v>
      </c>
      <c r="G186">
        <v>334453</v>
      </c>
      <c r="J186">
        <v>334453</v>
      </c>
      <c r="O186">
        <f t="shared" si="6"/>
        <v>0</v>
      </c>
      <c r="P186">
        <f t="shared" si="7"/>
        <v>0</v>
      </c>
      <c r="Q186">
        <f t="shared" si="8"/>
        <v>334453</v>
      </c>
    </row>
    <row r="187" spans="2:17" x14ac:dyDescent="0.25">
      <c r="B187" s="2" t="s">
        <v>182</v>
      </c>
      <c r="C187">
        <v>55741</v>
      </c>
      <c r="I187">
        <v>111483</v>
      </c>
      <c r="J187">
        <v>167224</v>
      </c>
      <c r="O187">
        <f t="shared" si="6"/>
        <v>55741</v>
      </c>
      <c r="P187">
        <f t="shared" si="7"/>
        <v>111483</v>
      </c>
      <c r="Q187">
        <f t="shared" si="8"/>
        <v>0</v>
      </c>
    </row>
    <row r="188" spans="2:17" x14ac:dyDescent="0.25">
      <c r="B188" s="2" t="s">
        <v>183</v>
      </c>
      <c r="C188">
        <v>55741</v>
      </c>
      <c r="J188">
        <v>55741</v>
      </c>
      <c r="O188">
        <f t="shared" si="6"/>
        <v>55741</v>
      </c>
      <c r="P188">
        <f t="shared" si="7"/>
        <v>0</v>
      </c>
      <c r="Q188">
        <f t="shared" si="8"/>
        <v>0</v>
      </c>
    </row>
    <row r="189" spans="2:17" x14ac:dyDescent="0.25">
      <c r="B189" s="2" t="s">
        <v>184</v>
      </c>
      <c r="C189">
        <v>55741</v>
      </c>
      <c r="J189">
        <v>55741</v>
      </c>
      <c r="O189">
        <f t="shared" si="6"/>
        <v>55741</v>
      </c>
      <c r="P189">
        <f t="shared" si="7"/>
        <v>0</v>
      </c>
      <c r="Q189">
        <f t="shared" si="8"/>
        <v>0</v>
      </c>
    </row>
    <row r="190" spans="2:17" x14ac:dyDescent="0.25">
      <c r="B190" s="2" t="s">
        <v>185</v>
      </c>
      <c r="C190">
        <v>55741</v>
      </c>
      <c r="J190">
        <v>55741</v>
      </c>
      <c r="O190">
        <f t="shared" si="6"/>
        <v>55741</v>
      </c>
      <c r="P190">
        <f t="shared" si="7"/>
        <v>0</v>
      </c>
      <c r="Q190">
        <f t="shared" si="8"/>
        <v>0</v>
      </c>
    </row>
    <row r="191" spans="2:17" x14ac:dyDescent="0.25">
      <c r="B191" s="2" t="s">
        <v>186</v>
      </c>
      <c r="C191">
        <v>55741</v>
      </c>
      <c r="J191">
        <v>55741</v>
      </c>
      <c r="O191">
        <f t="shared" si="6"/>
        <v>55741</v>
      </c>
      <c r="P191">
        <f t="shared" si="7"/>
        <v>0</v>
      </c>
      <c r="Q191">
        <f t="shared" si="8"/>
        <v>0</v>
      </c>
    </row>
    <row r="192" spans="2:17" x14ac:dyDescent="0.25">
      <c r="B192" s="2" t="s">
        <v>187</v>
      </c>
      <c r="C192">
        <v>55741</v>
      </c>
      <c r="I192">
        <v>111483</v>
      </c>
      <c r="J192">
        <v>167224</v>
      </c>
      <c r="O192">
        <f t="shared" si="6"/>
        <v>55741</v>
      </c>
      <c r="P192">
        <f t="shared" si="7"/>
        <v>111483</v>
      </c>
      <c r="Q192">
        <f t="shared" si="8"/>
        <v>0</v>
      </c>
    </row>
    <row r="193" spans="2:17" x14ac:dyDescent="0.25">
      <c r="B193" s="2" t="s">
        <v>188</v>
      </c>
      <c r="G193">
        <v>334453</v>
      </c>
      <c r="J193">
        <v>334453</v>
      </c>
      <c r="O193">
        <f t="shared" si="6"/>
        <v>0</v>
      </c>
      <c r="P193">
        <f t="shared" si="7"/>
        <v>0</v>
      </c>
      <c r="Q193">
        <f t="shared" si="8"/>
        <v>334453</v>
      </c>
    </row>
    <row r="194" spans="2:17" x14ac:dyDescent="0.25">
      <c r="B194" s="2" t="s">
        <v>189</v>
      </c>
      <c r="C194">
        <v>55741</v>
      </c>
      <c r="G194">
        <v>334453</v>
      </c>
      <c r="I194">
        <v>111483</v>
      </c>
      <c r="J194">
        <v>501677</v>
      </c>
      <c r="O194">
        <f t="shared" si="6"/>
        <v>55741</v>
      </c>
      <c r="P194">
        <f t="shared" si="7"/>
        <v>111483</v>
      </c>
      <c r="Q194">
        <f t="shared" si="8"/>
        <v>334453</v>
      </c>
    </row>
    <row r="195" spans="2:17" x14ac:dyDescent="0.25">
      <c r="B195" s="2" t="s">
        <v>190</v>
      </c>
      <c r="C195">
        <v>55741</v>
      </c>
      <c r="G195">
        <v>334453</v>
      </c>
      <c r="I195">
        <v>111483</v>
      </c>
      <c r="J195">
        <v>501677</v>
      </c>
      <c r="O195">
        <f t="shared" si="6"/>
        <v>55741</v>
      </c>
      <c r="P195">
        <f t="shared" si="7"/>
        <v>111483</v>
      </c>
      <c r="Q195">
        <f t="shared" si="8"/>
        <v>334453</v>
      </c>
    </row>
    <row r="196" spans="2:17" x14ac:dyDescent="0.25">
      <c r="B196" s="2" t="s">
        <v>191</v>
      </c>
      <c r="C196">
        <v>55741</v>
      </c>
      <c r="G196">
        <v>334453</v>
      </c>
      <c r="I196">
        <v>111483</v>
      </c>
      <c r="J196">
        <v>501677</v>
      </c>
      <c r="O196">
        <f t="shared" si="6"/>
        <v>55741</v>
      </c>
      <c r="P196">
        <f t="shared" si="7"/>
        <v>111483</v>
      </c>
      <c r="Q196">
        <f t="shared" si="8"/>
        <v>334453</v>
      </c>
    </row>
    <row r="197" spans="2:17" x14ac:dyDescent="0.25">
      <c r="B197" s="2" t="s">
        <v>192</v>
      </c>
      <c r="C197">
        <v>55741</v>
      </c>
      <c r="I197">
        <v>111483</v>
      </c>
      <c r="J197">
        <v>167224</v>
      </c>
      <c r="O197">
        <f t="shared" si="6"/>
        <v>55741</v>
      </c>
      <c r="P197">
        <f t="shared" si="7"/>
        <v>111483</v>
      </c>
      <c r="Q197">
        <f t="shared" si="8"/>
        <v>0</v>
      </c>
    </row>
    <row r="198" spans="2:17" x14ac:dyDescent="0.25">
      <c r="B198" s="2" t="s">
        <v>193</v>
      </c>
      <c r="G198">
        <v>334453</v>
      </c>
      <c r="J198">
        <v>334453</v>
      </c>
      <c r="O198">
        <f t="shared" si="6"/>
        <v>0</v>
      </c>
      <c r="P198">
        <f t="shared" si="7"/>
        <v>0</v>
      </c>
      <c r="Q198">
        <f t="shared" si="8"/>
        <v>334453</v>
      </c>
    </row>
    <row r="199" spans="2:17" x14ac:dyDescent="0.25">
      <c r="B199" s="2" t="s">
        <v>194</v>
      </c>
      <c r="C199">
        <v>55741</v>
      </c>
      <c r="J199">
        <v>55741</v>
      </c>
      <c r="O199">
        <f t="shared" ref="O199:O262" si="9">SUM(C199:F199)</f>
        <v>55741</v>
      </c>
      <c r="P199">
        <f t="shared" ref="P199:P262" si="10">SUM(I199)</f>
        <v>0</v>
      </c>
      <c r="Q199">
        <f t="shared" ref="Q199:Q262" si="11">SUM(G199:H199)</f>
        <v>0</v>
      </c>
    </row>
    <row r="200" spans="2:17" x14ac:dyDescent="0.25">
      <c r="B200" s="2" t="s">
        <v>195</v>
      </c>
      <c r="C200">
        <v>55741</v>
      </c>
      <c r="G200">
        <v>334453</v>
      </c>
      <c r="I200">
        <v>111483</v>
      </c>
      <c r="J200">
        <v>501677</v>
      </c>
      <c r="O200">
        <f t="shared" si="9"/>
        <v>55741</v>
      </c>
      <c r="P200">
        <f t="shared" si="10"/>
        <v>111483</v>
      </c>
      <c r="Q200">
        <f t="shared" si="11"/>
        <v>334453</v>
      </c>
    </row>
    <row r="201" spans="2:17" x14ac:dyDescent="0.25">
      <c r="B201" s="2" t="s">
        <v>196</v>
      </c>
      <c r="C201">
        <v>55741</v>
      </c>
      <c r="G201">
        <v>334453</v>
      </c>
      <c r="I201">
        <v>111483</v>
      </c>
      <c r="J201">
        <v>501677</v>
      </c>
      <c r="O201">
        <f t="shared" si="9"/>
        <v>55741</v>
      </c>
      <c r="P201">
        <f t="shared" si="10"/>
        <v>111483</v>
      </c>
      <c r="Q201">
        <f t="shared" si="11"/>
        <v>334453</v>
      </c>
    </row>
    <row r="202" spans="2:17" x14ac:dyDescent="0.25">
      <c r="B202" s="2" t="s">
        <v>197</v>
      </c>
      <c r="C202">
        <v>55741</v>
      </c>
      <c r="G202">
        <v>334453</v>
      </c>
      <c r="I202">
        <v>111483</v>
      </c>
      <c r="J202">
        <v>501677</v>
      </c>
      <c r="O202">
        <f t="shared" si="9"/>
        <v>55741</v>
      </c>
      <c r="P202">
        <f t="shared" si="10"/>
        <v>111483</v>
      </c>
      <c r="Q202">
        <f t="shared" si="11"/>
        <v>334453</v>
      </c>
    </row>
    <row r="203" spans="2:17" x14ac:dyDescent="0.25">
      <c r="B203" s="2" t="s">
        <v>198</v>
      </c>
      <c r="C203">
        <v>55741</v>
      </c>
      <c r="G203">
        <v>334453</v>
      </c>
      <c r="I203">
        <v>111483</v>
      </c>
      <c r="J203">
        <v>501677</v>
      </c>
      <c r="O203">
        <f t="shared" si="9"/>
        <v>55741</v>
      </c>
      <c r="P203">
        <f t="shared" si="10"/>
        <v>111483</v>
      </c>
      <c r="Q203">
        <f t="shared" si="11"/>
        <v>334453</v>
      </c>
    </row>
    <row r="204" spans="2:17" x14ac:dyDescent="0.25">
      <c r="B204" s="2" t="s">
        <v>199</v>
      </c>
      <c r="C204">
        <v>512973</v>
      </c>
      <c r="I204">
        <v>206241</v>
      </c>
      <c r="J204">
        <v>719214</v>
      </c>
      <c r="O204">
        <f t="shared" si="9"/>
        <v>512973</v>
      </c>
      <c r="P204">
        <f t="shared" si="10"/>
        <v>206241</v>
      </c>
      <c r="Q204">
        <f t="shared" si="11"/>
        <v>0</v>
      </c>
    </row>
    <row r="205" spans="2:17" x14ac:dyDescent="0.25">
      <c r="B205" s="2" t="s">
        <v>200</v>
      </c>
      <c r="G205">
        <v>969927</v>
      </c>
      <c r="H205">
        <v>334453</v>
      </c>
      <c r="J205">
        <v>1304380</v>
      </c>
      <c r="O205">
        <f t="shared" si="9"/>
        <v>0</v>
      </c>
      <c r="P205">
        <f t="shared" si="10"/>
        <v>0</v>
      </c>
      <c r="Q205">
        <f t="shared" si="11"/>
        <v>1304380</v>
      </c>
    </row>
    <row r="206" spans="2:17" x14ac:dyDescent="0.25">
      <c r="B206" s="2" t="s">
        <v>201</v>
      </c>
      <c r="C206">
        <v>158897</v>
      </c>
      <c r="I206">
        <v>111483</v>
      </c>
      <c r="J206">
        <v>270380</v>
      </c>
      <c r="O206">
        <f t="shared" si="9"/>
        <v>158897</v>
      </c>
      <c r="P206">
        <f t="shared" si="10"/>
        <v>111483</v>
      </c>
      <c r="Q206">
        <f t="shared" si="11"/>
        <v>0</v>
      </c>
    </row>
    <row r="207" spans="2:17" x14ac:dyDescent="0.25">
      <c r="B207" s="2" t="s">
        <v>202</v>
      </c>
      <c r="C207">
        <v>75257</v>
      </c>
      <c r="I207">
        <v>111483</v>
      </c>
      <c r="J207">
        <v>186740</v>
      </c>
      <c r="O207">
        <f t="shared" si="9"/>
        <v>75257</v>
      </c>
      <c r="P207">
        <f t="shared" si="10"/>
        <v>111483</v>
      </c>
      <c r="Q207">
        <f t="shared" si="11"/>
        <v>0</v>
      </c>
    </row>
    <row r="208" spans="2:17" x14ac:dyDescent="0.25">
      <c r="B208" s="2" t="s">
        <v>203</v>
      </c>
      <c r="C208">
        <v>55741</v>
      </c>
      <c r="I208">
        <v>111483</v>
      </c>
      <c r="J208">
        <v>167224</v>
      </c>
      <c r="O208">
        <f t="shared" si="9"/>
        <v>55741</v>
      </c>
      <c r="P208">
        <f t="shared" si="10"/>
        <v>111483</v>
      </c>
      <c r="Q208">
        <f t="shared" si="11"/>
        <v>0</v>
      </c>
    </row>
    <row r="209" spans="2:17" x14ac:dyDescent="0.25">
      <c r="B209" s="2" t="s">
        <v>204</v>
      </c>
      <c r="C209">
        <v>58529</v>
      </c>
      <c r="I209">
        <v>111483</v>
      </c>
      <c r="J209">
        <v>170012</v>
      </c>
      <c r="O209">
        <f t="shared" si="9"/>
        <v>58529</v>
      </c>
      <c r="P209">
        <f t="shared" si="10"/>
        <v>111483</v>
      </c>
      <c r="Q209">
        <f t="shared" si="11"/>
        <v>0</v>
      </c>
    </row>
    <row r="210" spans="2:17" x14ac:dyDescent="0.25">
      <c r="B210" s="2" t="s">
        <v>205</v>
      </c>
      <c r="C210">
        <v>55741</v>
      </c>
      <c r="I210">
        <v>111483</v>
      </c>
      <c r="J210">
        <v>167224</v>
      </c>
      <c r="O210">
        <f t="shared" si="9"/>
        <v>55741</v>
      </c>
      <c r="P210">
        <f t="shared" si="10"/>
        <v>111483</v>
      </c>
      <c r="Q210">
        <f t="shared" si="11"/>
        <v>0</v>
      </c>
    </row>
    <row r="211" spans="2:17" x14ac:dyDescent="0.25">
      <c r="B211" s="2" t="s">
        <v>206</v>
      </c>
      <c r="C211">
        <v>55741</v>
      </c>
      <c r="I211">
        <v>111483</v>
      </c>
      <c r="J211">
        <v>167224</v>
      </c>
      <c r="O211">
        <f t="shared" si="9"/>
        <v>55741</v>
      </c>
      <c r="P211">
        <f t="shared" si="10"/>
        <v>111483</v>
      </c>
      <c r="Q211">
        <f t="shared" si="11"/>
        <v>0</v>
      </c>
    </row>
    <row r="212" spans="2:17" x14ac:dyDescent="0.25">
      <c r="B212" s="2" t="s">
        <v>207</v>
      </c>
      <c r="C212">
        <v>75257</v>
      </c>
      <c r="I212">
        <v>111483</v>
      </c>
      <c r="J212">
        <v>186740</v>
      </c>
      <c r="O212">
        <f t="shared" si="9"/>
        <v>75257</v>
      </c>
      <c r="P212">
        <f t="shared" si="10"/>
        <v>111483</v>
      </c>
      <c r="Q212">
        <f t="shared" si="11"/>
        <v>0</v>
      </c>
    </row>
    <row r="213" spans="2:17" x14ac:dyDescent="0.25">
      <c r="B213" s="2" t="s">
        <v>208</v>
      </c>
      <c r="C213">
        <v>55741</v>
      </c>
      <c r="J213">
        <v>55741</v>
      </c>
      <c r="O213">
        <f t="shared" si="9"/>
        <v>55741</v>
      </c>
      <c r="P213">
        <f t="shared" si="10"/>
        <v>0</v>
      </c>
      <c r="Q213">
        <f t="shared" si="11"/>
        <v>0</v>
      </c>
    </row>
    <row r="214" spans="2:17" x14ac:dyDescent="0.25">
      <c r="B214" s="2" t="s">
        <v>209</v>
      </c>
      <c r="C214">
        <v>55741</v>
      </c>
      <c r="I214">
        <v>111483</v>
      </c>
      <c r="J214">
        <v>167224</v>
      </c>
      <c r="O214">
        <f t="shared" si="9"/>
        <v>55741</v>
      </c>
      <c r="P214">
        <f t="shared" si="10"/>
        <v>111483</v>
      </c>
      <c r="Q214">
        <f t="shared" si="11"/>
        <v>0</v>
      </c>
    </row>
    <row r="215" spans="2:17" x14ac:dyDescent="0.25">
      <c r="B215" s="2" t="s">
        <v>210</v>
      </c>
      <c r="C215">
        <v>55741</v>
      </c>
      <c r="I215">
        <v>111483</v>
      </c>
      <c r="J215">
        <v>167224</v>
      </c>
      <c r="O215">
        <f t="shared" si="9"/>
        <v>55741</v>
      </c>
      <c r="P215">
        <f t="shared" si="10"/>
        <v>111483</v>
      </c>
      <c r="Q215">
        <f t="shared" si="11"/>
        <v>0</v>
      </c>
    </row>
    <row r="216" spans="2:17" x14ac:dyDescent="0.25">
      <c r="B216" s="2" t="s">
        <v>211</v>
      </c>
      <c r="C216">
        <v>55741</v>
      </c>
      <c r="I216">
        <v>111483</v>
      </c>
      <c r="J216">
        <v>167224</v>
      </c>
      <c r="O216">
        <f t="shared" si="9"/>
        <v>55741</v>
      </c>
      <c r="P216">
        <f t="shared" si="10"/>
        <v>111483</v>
      </c>
      <c r="Q216">
        <f t="shared" si="11"/>
        <v>0</v>
      </c>
    </row>
    <row r="217" spans="2:17" x14ac:dyDescent="0.25">
      <c r="B217" s="2" t="s">
        <v>212</v>
      </c>
      <c r="C217">
        <v>111501</v>
      </c>
      <c r="G217">
        <v>334453</v>
      </c>
      <c r="I217">
        <v>111483</v>
      </c>
      <c r="J217">
        <v>557437</v>
      </c>
      <c r="O217">
        <f t="shared" si="9"/>
        <v>111501</v>
      </c>
      <c r="P217">
        <f t="shared" si="10"/>
        <v>111483</v>
      </c>
      <c r="Q217">
        <f t="shared" si="11"/>
        <v>334453</v>
      </c>
    </row>
    <row r="218" spans="2:17" x14ac:dyDescent="0.25">
      <c r="B218" s="2" t="s">
        <v>213</v>
      </c>
      <c r="C218">
        <v>61317</v>
      </c>
      <c r="I218">
        <v>111483</v>
      </c>
      <c r="J218">
        <v>172800</v>
      </c>
      <c r="O218">
        <f t="shared" si="9"/>
        <v>61317</v>
      </c>
      <c r="P218">
        <f t="shared" si="10"/>
        <v>111483</v>
      </c>
      <c r="Q218">
        <f t="shared" si="11"/>
        <v>0</v>
      </c>
    </row>
    <row r="219" spans="2:17" x14ac:dyDescent="0.25">
      <c r="B219" s="2" t="s">
        <v>214</v>
      </c>
      <c r="G219">
        <v>334453</v>
      </c>
      <c r="J219">
        <v>334453</v>
      </c>
      <c r="O219">
        <f t="shared" si="9"/>
        <v>0</v>
      </c>
      <c r="P219">
        <f t="shared" si="10"/>
        <v>0</v>
      </c>
      <c r="Q219">
        <f t="shared" si="11"/>
        <v>334453</v>
      </c>
    </row>
    <row r="220" spans="2:17" x14ac:dyDescent="0.25">
      <c r="B220" s="2" t="s">
        <v>215</v>
      </c>
      <c r="C220">
        <v>55741</v>
      </c>
      <c r="I220">
        <v>111483</v>
      </c>
      <c r="J220">
        <v>167224</v>
      </c>
      <c r="O220">
        <f t="shared" si="9"/>
        <v>55741</v>
      </c>
      <c r="P220">
        <f t="shared" si="10"/>
        <v>111483</v>
      </c>
      <c r="Q220">
        <f t="shared" si="11"/>
        <v>0</v>
      </c>
    </row>
    <row r="221" spans="2:17" x14ac:dyDescent="0.25">
      <c r="B221" s="2" t="s">
        <v>216</v>
      </c>
      <c r="G221">
        <v>334453</v>
      </c>
      <c r="J221">
        <v>334453</v>
      </c>
      <c r="O221">
        <f t="shared" si="9"/>
        <v>0</v>
      </c>
      <c r="P221">
        <f t="shared" si="10"/>
        <v>0</v>
      </c>
      <c r="Q221">
        <f t="shared" si="11"/>
        <v>334453</v>
      </c>
    </row>
    <row r="222" spans="2:17" x14ac:dyDescent="0.25">
      <c r="B222" s="2" t="s">
        <v>217</v>
      </c>
      <c r="C222">
        <v>103137</v>
      </c>
      <c r="I222">
        <v>111483</v>
      </c>
      <c r="J222">
        <v>214620</v>
      </c>
      <c r="O222">
        <f t="shared" si="9"/>
        <v>103137</v>
      </c>
      <c r="P222">
        <f t="shared" si="10"/>
        <v>111483</v>
      </c>
      <c r="Q222">
        <f t="shared" si="11"/>
        <v>0</v>
      </c>
    </row>
    <row r="223" spans="2:17" x14ac:dyDescent="0.25">
      <c r="B223" s="2" t="s">
        <v>218</v>
      </c>
      <c r="G223">
        <v>334453</v>
      </c>
      <c r="J223">
        <v>334453</v>
      </c>
      <c r="O223">
        <f t="shared" si="9"/>
        <v>0</v>
      </c>
      <c r="P223">
        <f t="shared" si="10"/>
        <v>0</v>
      </c>
      <c r="Q223">
        <f t="shared" si="11"/>
        <v>334453</v>
      </c>
    </row>
    <row r="224" spans="2:17" x14ac:dyDescent="0.25">
      <c r="B224" s="2" t="s">
        <v>219</v>
      </c>
      <c r="C224">
        <v>55741</v>
      </c>
      <c r="I224">
        <v>111483</v>
      </c>
      <c r="J224">
        <v>167224</v>
      </c>
      <c r="O224">
        <f t="shared" si="9"/>
        <v>55741</v>
      </c>
      <c r="P224">
        <f t="shared" si="10"/>
        <v>111483</v>
      </c>
      <c r="Q224">
        <f t="shared" si="11"/>
        <v>0</v>
      </c>
    </row>
    <row r="225" spans="2:17" x14ac:dyDescent="0.25">
      <c r="B225" s="2" t="s">
        <v>220</v>
      </c>
      <c r="C225">
        <v>55741</v>
      </c>
      <c r="J225">
        <v>55741</v>
      </c>
      <c r="O225">
        <f t="shared" si="9"/>
        <v>55741</v>
      </c>
      <c r="P225">
        <f t="shared" si="10"/>
        <v>0</v>
      </c>
      <c r="Q225">
        <f t="shared" si="11"/>
        <v>0</v>
      </c>
    </row>
    <row r="226" spans="2:17" x14ac:dyDescent="0.25">
      <c r="B226" s="2" t="s">
        <v>221</v>
      </c>
      <c r="C226">
        <v>55741</v>
      </c>
      <c r="I226">
        <v>111483</v>
      </c>
      <c r="J226">
        <v>167224</v>
      </c>
      <c r="O226">
        <f t="shared" si="9"/>
        <v>55741</v>
      </c>
      <c r="P226">
        <f t="shared" si="10"/>
        <v>111483</v>
      </c>
      <c r="Q226">
        <f t="shared" si="11"/>
        <v>0</v>
      </c>
    </row>
    <row r="227" spans="2:17" x14ac:dyDescent="0.25">
      <c r="B227" s="2" t="s">
        <v>222</v>
      </c>
      <c r="C227">
        <v>55741</v>
      </c>
      <c r="G227">
        <v>334453</v>
      </c>
      <c r="I227">
        <v>111483</v>
      </c>
      <c r="J227">
        <v>501677</v>
      </c>
      <c r="O227">
        <f t="shared" si="9"/>
        <v>55741</v>
      </c>
      <c r="P227">
        <f t="shared" si="10"/>
        <v>111483</v>
      </c>
      <c r="Q227">
        <f t="shared" si="11"/>
        <v>334453</v>
      </c>
    </row>
    <row r="228" spans="2:17" x14ac:dyDescent="0.25">
      <c r="B228" s="2" t="s">
        <v>223</v>
      </c>
      <c r="C228">
        <v>55741</v>
      </c>
      <c r="G228">
        <v>334453</v>
      </c>
      <c r="I228">
        <v>111483</v>
      </c>
      <c r="J228">
        <v>501677</v>
      </c>
      <c r="O228">
        <f t="shared" si="9"/>
        <v>55741</v>
      </c>
      <c r="P228">
        <f t="shared" si="10"/>
        <v>111483</v>
      </c>
      <c r="Q228">
        <f t="shared" si="11"/>
        <v>334453</v>
      </c>
    </row>
    <row r="229" spans="2:17" x14ac:dyDescent="0.25">
      <c r="B229" s="2" t="s">
        <v>224</v>
      </c>
      <c r="G229">
        <v>334453</v>
      </c>
      <c r="J229">
        <v>334453</v>
      </c>
      <c r="O229">
        <f t="shared" si="9"/>
        <v>0</v>
      </c>
      <c r="P229">
        <f t="shared" si="10"/>
        <v>0</v>
      </c>
      <c r="Q229">
        <f t="shared" si="11"/>
        <v>334453</v>
      </c>
    </row>
    <row r="230" spans="2:17" x14ac:dyDescent="0.25">
      <c r="B230" s="2" t="s">
        <v>225</v>
      </c>
      <c r="C230">
        <v>58529</v>
      </c>
      <c r="E230">
        <v>55741</v>
      </c>
      <c r="G230">
        <v>334453</v>
      </c>
      <c r="I230">
        <v>111483</v>
      </c>
      <c r="J230">
        <v>560206</v>
      </c>
      <c r="O230">
        <f t="shared" si="9"/>
        <v>114270</v>
      </c>
      <c r="P230">
        <f t="shared" si="10"/>
        <v>111483</v>
      </c>
      <c r="Q230">
        <f t="shared" si="11"/>
        <v>334453</v>
      </c>
    </row>
    <row r="231" spans="2:17" x14ac:dyDescent="0.25">
      <c r="B231" s="2" t="s">
        <v>226</v>
      </c>
      <c r="C231">
        <v>55741</v>
      </c>
      <c r="G231">
        <v>334453</v>
      </c>
      <c r="I231">
        <v>111483</v>
      </c>
      <c r="J231">
        <v>501677</v>
      </c>
      <c r="O231">
        <f t="shared" si="9"/>
        <v>55741</v>
      </c>
      <c r="P231">
        <f t="shared" si="10"/>
        <v>111483</v>
      </c>
      <c r="Q231">
        <f t="shared" si="11"/>
        <v>334453</v>
      </c>
    </row>
    <row r="232" spans="2:17" x14ac:dyDescent="0.25">
      <c r="B232" s="2" t="s">
        <v>227</v>
      </c>
      <c r="C232">
        <v>55741</v>
      </c>
      <c r="J232">
        <v>55741</v>
      </c>
      <c r="O232">
        <f t="shared" si="9"/>
        <v>55741</v>
      </c>
      <c r="P232">
        <f t="shared" si="10"/>
        <v>0</v>
      </c>
      <c r="Q232">
        <f t="shared" si="11"/>
        <v>0</v>
      </c>
    </row>
    <row r="233" spans="2:17" x14ac:dyDescent="0.25">
      <c r="B233" s="2" t="s">
        <v>228</v>
      </c>
      <c r="C233">
        <v>58529</v>
      </c>
      <c r="I233">
        <v>111483</v>
      </c>
      <c r="J233">
        <v>170012</v>
      </c>
      <c r="O233">
        <f t="shared" si="9"/>
        <v>58529</v>
      </c>
      <c r="P233">
        <f t="shared" si="10"/>
        <v>111483</v>
      </c>
      <c r="Q233">
        <f t="shared" si="11"/>
        <v>0</v>
      </c>
    </row>
    <row r="234" spans="2:17" x14ac:dyDescent="0.25">
      <c r="B234" s="2" t="s">
        <v>229</v>
      </c>
      <c r="G234">
        <v>334453</v>
      </c>
      <c r="J234">
        <v>334453</v>
      </c>
      <c r="O234">
        <f t="shared" si="9"/>
        <v>0</v>
      </c>
      <c r="P234">
        <f t="shared" si="10"/>
        <v>0</v>
      </c>
      <c r="Q234">
        <f t="shared" si="11"/>
        <v>334453</v>
      </c>
    </row>
    <row r="235" spans="2:17" x14ac:dyDescent="0.25">
      <c r="B235" s="2" t="s">
        <v>230</v>
      </c>
      <c r="C235">
        <v>55741</v>
      </c>
      <c r="I235">
        <v>111483</v>
      </c>
      <c r="J235">
        <v>167224</v>
      </c>
      <c r="O235">
        <f t="shared" si="9"/>
        <v>55741</v>
      </c>
      <c r="P235">
        <f t="shared" si="10"/>
        <v>111483</v>
      </c>
      <c r="Q235">
        <f t="shared" si="11"/>
        <v>0</v>
      </c>
    </row>
    <row r="236" spans="2:17" x14ac:dyDescent="0.25">
      <c r="B236" s="2" t="s">
        <v>231</v>
      </c>
      <c r="G236">
        <v>334453</v>
      </c>
      <c r="J236">
        <v>334453</v>
      </c>
      <c r="O236">
        <f t="shared" si="9"/>
        <v>0</v>
      </c>
      <c r="P236">
        <f t="shared" si="10"/>
        <v>0</v>
      </c>
      <c r="Q236">
        <f t="shared" si="11"/>
        <v>334453</v>
      </c>
    </row>
    <row r="237" spans="2:17" x14ac:dyDescent="0.25">
      <c r="B237" s="2" t="s">
        <v>232</v>
      </c>
      <c r="C237">
        <v>55741</v>
      </c>
      <c r="J237">
        <v>55741</v>
      </c>
      <c r="O237">
        <f t="shared" si="9"/>
        <v>55741</v>
      </c>
      <c r="P237">
        <f t="shared" si="10"/>
        <v>0</v>
      </c>
      <c r="Q237">
        <f t="shared" si="11"/>
        <v>0</v>
      </c>
    </row>
    <row r="238" spans="2:17" x14ac:dyDescent="0.25">
      <c r="B238" s="2" t="s">
        <v>233</v>
      </c>
      <c r="C238">
        <v>55741</v>
      </c>
      <c r="J238">
        <v>55741</v>
      </c>
      <c r="O238">
        <f t="shared" si="9"/>
        <v>55741</v>
      </c>
      <c r="P238">
        <f t="shared" si="10"/>
        <v>0</v>
      </c>
      <c r="Q238">
        <f t="shared" si="11"/>
        <v>0</v>
      </c>
    </row>
    <row r="239" spans="2:17" x14ac:dyDescent="0.25">
      <c r="B239" s="2" t="s">
        <v>234</v>
      </c>
      <c r="C239">
        <v>55741</v>
      </c>
      <c r="I239">
        <v>111483</v>
      </c>
      <c r="J239">
        <v>167224</v>
      </c>
      <c r="O239">
        <f t="shared" si="9"/>
        <v>55741</v>
      </c>
      <c r="P239">
        <f t="shared" si="10"/>
        <v>111483</v>
      </c>
      <c r="Q239">
        <f t="shared" si="11"/>
        <v>0</v>
      </c>
    </row>
    <row r="240" spans="2:17" x14ac:dyDescent="0.25">
      <c r="B240" s="2" t="s">
        <v>235</v>
      </c>
      <c r="G240">
        <v>334453</v>
      </c>
      <c r="J240">
        <v>334453</v>
      </c>
      <c r="O240">
        <f t="shared" si="9"/>
        <v>0</v>
      </c>
      <c r="P240">
        <f t="shared" si="10"/>
        <v>0</v>
      </c>
      <c r="Q240">
        <f t="shared" si="11"/>
        <v>334453</v>
      </c>
    </row>
    <row r="241" spans="2:17" x14ac:dyDescent="0.25">
      <c r="B241" s="2" t="s">
        <v>236</v>
      </c>
      <c r="C241">
        <v>55741</v>
      </c>
      <c r="J241">
        <v>55741</v>
      </c>
      <c r="O241">
        <f t="shared" si="9"/>
        <v>55741</v>
      </c>
      <c r="P241">
        <f t="shared" si="10"/>
        <v>0</v>
      </c>
      <c r="Q241">
        <f t="shared" si="11"/>
        <v>0</v>
      </c>
    </row>
    <row r="242" spans="2:17" x14ac:dyDescent="0.25">
      <c r="B242" s="2" t="s">
        <v>237</v>
      </c>
      <c r="C242">
        <v>64105</v>
      </c>
      <c r="I242">
        <v>111483</v>
      </c>
      <c r="J242">
        <v>175588</v>
      </c>
      <c r="O242">
        <f t="shared" si="9"/>
        <v>64105</v>
      </c>
      <c r="P242">
        <f t="shared" si="10"/>
        <v>111483</v>
      </c>
      <c r="Q242">
        <f t="shared" si="11"/>
        <v>0</v>
      </c>
    </row>
    <row r="243" spans="2:17" x14ac:dyDescent="0.25">
      <c r="B243" s="2" t="s">
        <v>238</v>
      </c>
      <c r="G243">
        <v>334453</v>
      </c>
      <c r="J243">
        <v>334453</v>
      </c>
      <c r="O243">
        <f t="shared" si="9"/>
        <v>0</v>
      </c>
      <c r="P243">
        <f t="shared" si="10"/>
        <v>0</v>
      </c>
      <c r="Q243">
        <f t="shared" si="11"/>
        <v>334453</v>
      </c>
    </row>
    <row r="244" spans="2:17" x14ac:dyDescent="0.25">
      <c r="B244" s="2" t="s">
        <v>239</v>
      </c>
      <c r="C244">
        <v>55741</v>
      </c>
      <c r="J244">
        <v>55741</v>
      </c>
      <c r="O244">
        <f t="shared" si="9"/>
        <v>55741</v>
      </c>
      <c r="P244">
        <f t="shared" si="10"/>
        <v>0</v>
      </c>
      <c r="Q244">
        <f t="shared" si="11"/>
        <v>0</v>
      </c>
    </row>
    <row r="245" spans="2:17" x14ac:dyDescent="0.25">
      <c r="B245" s="2" t="s">
        <v>240</v>
      </c>
      <c r="C245">
        <v>55741</v>
      </c>
      <c r="J245">
        <v>55741</v>
      </c>
      <c r="O245">
        <f t="shared" si="9"/>
        <v>55741</v>
      </c>
      <c r="P245">
        <f t="shared" si="10"/>
        <v>0</v>
      </c>
      <c r="Q245">
        <f t="shared" si="11"/>
        <v>0</v>
      </c>
    </row>
    <row r="246" spans="2:17" x14ac:dyDescent="0.25">
      <c r="B246" s="2" t="s">
        <v>241</v>
      </c>
      <c r="C246">
        <v>55741</v>
      </c>
      <c r="J246">
        <v>55741</v>
      </c>
      <c r="O246">
        <f t="shared" si="9"/>
        <v>55741</v>
      </c>
      <c r="P246">
        <f t="shared" si="10"/>
        <v>0</v>
      </c>
      <c r="Q246">
        <f t="shared" si="11"/>
        <v>0</v>
      </c>
    </row>
    <row r="247" spans="2:17" x14ac:dyDescent="0.25">
      <c r="B247" s="2" t="s">
        <v>242</v>
      </c>
      <c r="C247">
        <v>55741</v>
      </c>
      <c r="J247">
        <v>55741</v>
      </c>
      <c r="O247">
        <f t="shared" si="9"/>
        <v>55741</v>
      </c>
      <c r="P247">
        <f t="shared" si="10"/>
        <v>0</v>
      </c>
      <c r="Q247">
        <f t="shared" si="11"/>
        <v>0</v>
      </c>
    </row>
    <row r="248" spans="2:17" x14ac:dyDescent="0.25">
      <c r="B248" s="2" t="s">
        <v>243</v>
      </c>
      <c r="C248">
        <v>55741</v>
      </c>
      <c r="J248">
        <v>55741</v>
      </c>
      <c r="O248">
        <f t="shared" si="9"/>
        <v>55741</v>
      </c>
      <c r="P248">
        <f t="shared" si="10"/>
        <v>0</v>
      </c>
      <c r="Q248">
        <f t="shared" si="11"/>
        <v>0</v>
      </c>
    </row>
    <row r="249" spans="2:17" x14ac:dyDescent="0.25">
      <c r="B249" s="2" t="s">
        <v>244</v>
      </c>
      <c r="C249">
        <v>0</v>
      </c>
      <c r="J249">
        <v>0</v>
      </c>
      <c r="O249">
        <f t="shared" si="9"/>
        <v>0</v>
      </c>
      <c r="P249">
        <f t="shared" si="10"/>
        <v>0</v>
      </c>
      <c r="Q249">
        <f t="shared" si="11"/>
        <v>0</v>
      </c>
    </row>
    <row r="250" spans="2:17" x14ac:dyDescent="0.25">
      <c r="B250" s="2" t="s">
        <v>245</v>
      </c>
      <c r="C250">
        <v>55741</v>
      </c>
      <c r="G250">
        <v>334453</v>
      </c>
      <c r="I250">
        <v>111483</v>
      </c>
      <c r="J250">
        <v>501677</v>
      </c>
      <c r="O250">
        <f t="shared" si="9"/>
        <v>55741</v>
      </c>
      <c r="P250">
        <f t="shared" si="10"/>
        <v>111483</v>
      </c>
      <c r="Q250">
        <f t="shared" si="11"/>
        <v>334453</v>
      </c>
    </row>
    <row r="251" spans="2:17" x14ac:dyDescent="0.25">
      <c r="B251" s="2" t="s">
        <v>246</v>
      </c>
      <c r="C251">
        <v>100349</v>
      </c>
      <c r="G251">
        <v>334453</v>
      </c>
      <c r="I251">
        <v>111483</v>
      </c>
      <c r="J251">
        <v>546285</v>
      </c>
      <c r="O251">
        <f t="shared" si="9"/>
        <v>100349</v>
      </c>
      <c r="P251">
        <f t="shared" si="10"/>
        <v>111483</v>
      </c>
      <c r="Q251">
        <f t="shared" si="11"/>
        <v>334453</v>
      </c>
    </row>
    <row r="252" spans="2:17" x14ac:dyDescent="0.25">
      <c r="B252" s="2" t="s">
        <v>247</v>
      </c>
      <c r="C252">
        <v>86409</v>
      </c>
      <c r="I252">
        <v>111483</v>
      </c>
      <c r="J252">
        <v>197892</v>
      </c>
      <c r="O252">
        <f t="shared" si="9"/>
        <v>86409</v>
      </c>
      <c r="P252">
        <f t="shared" si="10"/>
        <v>111483</v>
      </c>
      <c r="Q252">
        <f t="shared" si="11"/>
        <v>0</v>
      </c>
    </row>
    <row r="253" spans="2:17" x14ac:dyDescent="0.25">
      <c r="B253" s="2" t="s">
        <v>248</v>
      </c>
      <c r="G253">
        <v>334453</v>
      </c>
      <c r="J253">
        <v>334453</v>
      </c>
      <c r="O253">
        <f t="shared" si="9"/>
        <v>0</v>
      </c>
      <c r="P253">
        <f t="shared" si="10"/>
        <v>0</v>
      </c>
      <c r="Q253">
        <f t="shared" si="11"/>
        <v>334453</v>
      </c>
    </row>
    <row r="254" spans="2:17" x14ac:dyDescent="0.25">
      <c r="B254" s="2" t="s">
        <v>249</v>
      </c>
      <c r="C254">
        <v>119865</v>
      </c>
      <c r="G254">
        <v>334453</v>
      </c>
      <c r="I254">
        <v>111483</v>
      </c>
      <c r="J254">
        <v>565801</v>
      </c>
      <c r="O254">
        <f t="shared" si="9"/>
        <v>119865</v>
      </c>
      <c r="P254">
        <f t="shared" si="10"/>
        <v>111483</v>
      </c>
      <c r="Q254">
        <f t="shared" si="11"/>
        <v>334453</v>
      </c>
    </row>
    <row r="255" spans="2:17" x14ac:dyDescent="0.25">
      <c r="B255" s="2" t="s">
        <v>250</v>
      </c>
      <c r="C255">
        <v>55741</v>
      </c>
      <c r="G255">
        <v>334453</v>
      </c>
      <c r="I255">
        <v>111483</v>
      </c>
      <c r="J255">
        <v>501677</v>
      </c>
      <c r="O255">
        <f t="shared" si="9"/>
        <v>55741</v>
      </c>
      <c r="P255">
        <f t="shared" si="10"/>
        <v>111483</v>
      </c>
      <c r="Q255">
        <f t="shared" si="11"/>
        <v>334453</v>
      </c>
    </row>
    <row r="256" spans="2:17" x14ac:dyDescent="0.25">
      <c r="B256" s="2" t="s">
        <v>251</v>
      </c>
      <c r="C256">
        <v>55741</v>
      </c>
      <c r="G256">
        <v>334453</v>
      </c>
      <c r="I256">
        <v>111483</v>
      </c>
      <c r="J256">
        <v>501677</v>
      </c>
      <c r="O256">
        <f t="shared" si="9"/>
        <v>55741</v>
      </c>
      <c r="P256">
        <f t="shared" si="10"/>
        <v>111483</v>
      </c>
      <c r="Q256">
        <f t="shared" si="11"/>
        <v>334453</v>
      </c>
    </row>
    <row r="257" spans="2:17" x14ac:dyDescent="0.25">
      <c r="B257" s="2" t="s">
        <v>252</v>
      </c>
      <c r="C257">
        <v>55741</v>
      </c>
      <c r="I257">
        <v>111483</v>
      </c>
      <c r="J257">
        <v>167224</v>
      </c>
      <c r="O257">
        <f t="shared" si="9"/>
        <v>55741</v>
      </c>
      <c r="P257">
        <f t="shared" si="10"/>
        <v>111483</v>
      </c>
      <c r="Q257">
        <f t="shared" si="11"/>
        <v>0</v>
      </c>
    </row>
    <row r="258" spans="2:17" x14ac:dyDescent="0.25">
      <c r="B258" s="2" t="s">
        <v>253</v>
      </c>
      <c r="C258">
        <v>75257</v>
      </c>
      <c r="G258">
        <v>334453</v>
      </c>
      <c r="I258">
        <v>111483</v>
      </c>
      <c r="J258">
        <v>521193</v>
      </c>
      <c r="O258">
        <f t="shared" si="9"/>
        <v>75257</v>
      </c>
      <c r="P258">
        <f t="shared" si="10"/>
        <v>111483</v>
      </c>
      <c r="Q258">
        <f t="shared" si="11"/>
        <v>334453</v>
      </c>
    </row>
    <row r="259" spans="2:17" x14ac:dyDescent="0.25">
      <c r="B259" s="2" t="s">
        <v>254</v>
      </c>
      <c r="C259">
        <v>105925</v>
      </c>
      <c r="I259">
        <v>111483</v>
      </c>
      <c r="J259">
        <v>217408</v>
      </c>
      <c r="O259">
        <f t="shared" si="9"/>
        <v>105925</v>
      </c>
      <c r="P259">
        <f t="shared" si="10"/>
        <v>111483</v>
      </c>
      <c r="Q259">
        <f t="shared" si="11"/>
        <v>0</v>
      </c>
    </row>
    <row r="260" spans="2:17" x14ac:dyDescent="0.25">
      <c r="B260" s="2" t="s">
        <v>255</v>
      </c>
      <c r="G260">
        <v>334453</v>
      </c>
      <c r="J260">
        <v>334453</v>
      </c>
      <c r="O260">
        <f t="shared" si="9"/>
        <v>0</v>
      </c>
      <c r="P260">
        <f t="shared" si="10"/>
        <v>0</v>
      </c>
      <c r="Q260">
        <f t="shared" si="11"/>
        <v>334453</v>
      </c>
    </row>
    <row r="261" spans="2:17" x14ac:dyDescent="0.25">
      <c r="B261" s="2" t="s">
        <v>256</v>
      </c>
      <c r="C261">
        <v>55741</v>
      </c>
      <c r="I261">
        <v>111483</v>
      </c>
      <c r="J261">
        <v>167224</v>
      </c>
      <c r="O261">
        <f t="shared" si="9"/>
        <v>55741</v>
      </c>
      <c r="P261">
        <f t="shared" si="10"/>
        <v>111483</v>
      </c>
      <c r="Q261">
        <f t="shared" si="11"/>
        <v>0</v>
      </c>
    </row>
    <row r="262" spans="2:17" x14ac:dyDescent="0.25">
      <c r="B262" s="2" t="s">
        <v>257</v>
      </c>
      <c r="G262">
        <v>334453</v>
      </c>
      <c r="J262">
        <v>334453</v>
      </c>
      <c r="O262">
        <f t="shared" si="9"/>
        <v>0</v>
      </c>
      <c r="P262">
        <f t="shared" si="10"/>
        <v>0</v>
      </c>
      <c r="Q262">
        <f t="shared" si="11"/>
        <v>334453</v>
      </c>
    </row>
    <row r="263" spans="2:17" x14ac:dyDescent="0.25">
      <c r="B263" s="2" t="s">
        <v>258</v>
      </c>
      <c r="C263">
        <v>55741</v>
      </c>
      <c r="J263">
        <v>55741</v>
      </c>
      <c r="O263">
        <f t="shared" ref="O263:O326" si="12">SUM(C263:F263)</f>
        <v>55741</v>
      </c>
      <c r="P263">
        <f t="shared" ref="P263:P326" si="13">SUM(I263)</f>
        <v>0</v>
      </c>
      <c r="Q263">
        <f t="shared" ref="Q263:Q326" si="14">SUM(G263:H263)</f>
        <v>0</v>
      </c>
    </row>
    <row r="264" spans="2:17" x14ac:dyDescent="0.25">
      <c r="B264" s="2" t="s">
        <v>259</v>
      </c>
      <c r="C264">
        <v>55741</v>
      </c>
      <c r="I264">
        <v>111483</v>
      </c>
      <c r="J264">
        <v>167224</v>
      </c>
      <c r="O264">
        <f t="shared" si="12"/>
        <v>55741</v>
      </c>
      <c r="P264">
        <f t="shared" si="13"/>
        <v>111483</v>
      </c>
      <c r="Q264">
        <f t="shared" si="14"/>
        <v>0</v>
      </c>
    </row>
    <row r="265" spans="2:17" x14ac:dyDescent="0.25">
      <c r="B265" s="2" t="s">
        <v>260</v>
      </c>
      <c r="G265">
        <v>334453</v>
      </c>
      <c r="J265">
        <v>334453</v>
      </c>
      <c r="O265">
        <f t="shared" si="12"/>
        <v>0</v>
      </c>
      <c r="P265">
        <f t="shared" si="13"/>
        <v>0</v>
      </c>
      <c r="Q265">
        <f t="shared" si="14"/>
        <v>334453</v>
      </c>
    </row>
    <row r="266" spans="2:17" x14ac:dyDescent="0.25">
      <c r="B266" s="2" t="s">
        <v>261</v>
      </c>
      <c r="C266">
        <v>55741</v>
      </c>
      <c r="J266">
        <v>55741</v>
      </c>
      <c r="O266">
        <f t="shared" si="12"/>
        <v>55741</v>
      </c>
      <c r="P266">
        <f t="shared" si="13"/>
        <v>0</v>
      </c>
      <c r="Q266">
        <f t="shared" si="14"/>
        <v>0</v>
      </c>
    </row>
    <row r="267" spans="2:17" x14ac:dyDescent="0.25">
      <c r="B267" s="2" t="s">
        <v>262</v>
      </c>
      <c r="C267">
        <v>55741</v>
      </c>
      <c r="I267">
        <v>111483</v>
      </c>
      <c r="J267">
        <v>167224</v>
      </c>
      <c r="O267">
        <f t="shared" si="12"/>
        <v>55741</v>
      </c>
      <c r="P267">
        <f t="shared" si="13"/>
        <v>111483</v>
      </c>
      <c r="Q267">
        <f t="shared" si="14"/>
        <v>0</v>
      </c>
    </row>
    <row r="268" spans="2:17" x14ac:dyDescent="0.25">
      <c r="B268" s="2" t="s">
        <v>263</v>
      </c>
      <c r="G268">
        <v>334453</v>
      </c>
      <c r="J268">
        <v>334453</v>
      </c>
      <c r="O268">
        <f t="shared" si="12"/>
        <v>0</v>
      </c>
      <c r="P268">
        <f t="shared" si="13"/>
        <v>0</v>
      </c>
      <c r="Q268">
        <f t="shared" si="14"/>
        <v>334453</v>
      </c>
    </row>
    <row r="269" spans="2:17" x14ac:dyDescent="0.25">
      <c r="B269" s="2" t="s">
        <v>264</v>
      </c>
      <c r="C269">
        <v>55741</v>
      </c>
      <c r="I269">
        <v>111483</v>
      </c>
      <c r="J269">
        <v>167224</v>
      </c>
      <c r="O269">
        <f t="shared" si="12"/>
        <v>55741</v>
      </c>
      <c r="P269">
        <f t="shared" si="13"/>
        <v>111483</v>
      </c>
      <c r="Q269">
        <f t="shared" si="14"/>
        <v>0</v>
      </c>
    </row>
    <row r="270" spans="2:17" x14ac:dyDescent="0.25">
      <c r="B270" s="2" t="s">
        <v>265</v>
      </c>
      <c r="C270">
        <v>83621</v>
      </c>
      <c r="I270">
        <v>111483</v>
      </c>
      <c r="J270">
        <v>195104</v>
      </c>
      <c r="O270">
        <f t="shared" si="12"/>
        <v>83621</v>
      </c>
      <c r="P270">
        <f t="shared" si="13"/>
        <v>111483</v>
      </c>
      <c r="Q270">
        <f t="shared" si="14"/>
        <v>0</v>
      </c>
    </row>
    <row r="271" spans="2:17" x14ac:dyDescent="0.25">
      <c r="B271" s="2" t="s">
        <v>266</v>
      </c>
      <c r="G271">
        <v>334453</v>
      </c>
      <c r="J271">
        <v>334453</v>
      </c>
      <c r="O271">
        <f t="shared" si="12"/>
        <v>0</v>
      </c>
      <c r="P271">
        <f t="shared" si="13"/>
        <v>0</v>
      </c>
      <c r="Q271">
        <f t="shared" si="14"/>
        <v>334453</v>
      </c>
    </row>
    <row r="272" spans="2:17" x14ac:dyDescent="0.25">
      <c r="B272" s="2" t="s">
        <v>267</v>
      </c>
      <c r="C272">
        <v>55741</v>
      </c>
      <c r="I272">
        <v>111483</v>
      </c>
      <c r="J272">
        <v>167224</v>
      </c>
      <c r="O272">
        <f t="shared" si="12"/>
        <v>55741</v>
      </c>
      <c r="P272">
        <f t="shared" si="13"/>
        <v>111483</v>
      </c>
      <c r="Q272">
        <f t="shared" si="14"/>
        <v>0</v>
      </c>
    </row>
    <row r="273" spans="2:17" x14ac:dyDescent="0.25">
      <c r="B273" s="2" t="s">
        <v>268</v>
      </c>
      <c r="G273">
        <v>334453</v>
      </c>
      <c r="J273">
        <v>334453</v>
      </c>
      <c r="O273">
        <f t="shared" si="12"/>
        <v>0</v>
      </c>
      <c r="P273">
        <f t="shared" si="13"/>
        <v>0</v>
      </c>
      <c r="Q273">
        <f t="shared" si="14"/>
        <v>334453</v>
      </c>
    </row>
    <row r="274" spans="2:17" x14ac:dyDescent="0.25">
      <c r="B274" s="2" t="s">
        <v>269</v>
      </c>
      <c r="C274">
        <v>72469</v>
      </c>
      <c r="I274">
        <v>111483</v>
      </c>
      <c r="J274">
        <v>183952</v>
      </c>
      <c r="O274">
        <f t="shared" si="12"/>
        <v>72469</v>
      </c>
      <c r="P274">
        <f t="shared" si="13"/>
        <v>111483</v>
      </c>
      <c r="Q274">
        <f t="shared" si="14"/>
        <v>0</v>
      </c>
    </row>
    <row r="275" spans="2:17" x14ac:dyDescent="0.25">
      <c r="B275" s="2" t="s">
        <v>270</v>
      </c>
      <c r="G275">
        <v>334453</v>
      </c>
      <c r="J275">
        <v>334453</v>
      </c>
      <c r="O275">
        <f t="shared" si="12"/>
        <v>0</v>
      </c>
      <c r="P275">
        <f t="shared" si="13"/>
        <v>0</v>
      </c>
      <c r="Q275">
        <f t="shared" si="14"/>
        <v>334453</v>
      </c>
    </row>
    <row r="276" spans="2:17" x14ac:dyDescent="0.25">
      <c r="B276" s="2" t="s">
        <v>271</v>
      </c>
      <c r="C276">
        <v>55741</v>
      </c>
      <c r="I276">
        <v>111483</v>
      </c>
      <c r="J276">
        <v>167224</v>
      </c>
      <c r="O276">
        <f t="shared" si="12"/>
        <v>55741</v>
      </c>
      <c r="P276">
        <f t="shared" si="13"/>
        <v>111483</v>
      </c>
      <c r="Q276">
        <f t="shared" si="14"/>
        <v>0</v>
      </c>
    </row>
    <row r="277" spans="2:17" x14ac:dyDescent="0.25">
      <c r="B277" s="2" t="s">
        <v>272</v>
      </c>
      <c r="G277">
        <v>334453</v>
      </c>
      <c r="J277">
        <v>334453</v>
      </c>
      <c r="O277">
        <f t="shared" si="12"/>
        <v>0</v>
      </c>
      <c r="P277">
        <f t="shared" si="13"/>
        <v>0</v>
      </c>
      <c r="Q277">
        <f t="shared" si="14"/>
        <v>334453</v>
      </c>
    </row>
    <row r="278" spans="2:17" x14ac:dyDescent="0.25">
      <c r="B278" s="2" t="s">
        <v>273</v>
      </c>
      <c r="C278">
        <v>55741</v>
      </c>
      <c r="G278">
        <v>334453</v>
      </c>
      <c r="I278">
        <v>111483</v>
      </c>
      <c r="J278">
        <v>501677</v>
      </c>
      <c r="O278">
        <f t="shared" si="12"/>
        <v>55741</v>
      </c>
      <c r="P278">
        <f t="shared" si="13"/>
        <v>111483</v>
      </c>
      <c r="Q278">
        <f t="shared" si="14"/>
        <v>334453</v>
      </c>
    </row>
    <row r="279" spans="2:17" x14ac:dyDescent="0.25">
      <c r="B279" s="2" t="s">
        <v>274</v>
      </c>
      <c r="C279">
        <v>55741</v>
      </c>
      <c r="I279">
        <v>111483</v>
      </c>
      <c r="J279">
        <v>167224</v>
      </c>
      <c r="O279">
        <f t="shared" si="12"/>
        <v>55741</v>
      </c>
      <c r="P279">
        <f t="shared" si="13"/>
        <v>111483</v>
      </c>
      <c r="Q279">
        <f t="shared" si="14"/>
        <v>0</v>
      </c>
    </row>
    <row r="280" spans="2:17" x14ac:dyDescent="0.25">
      <c r="B280" s="2" t="s">
        <v>275</v>
      </c>
      <c r="G280">
        <v>334453</v>
      </c>
      <c r="J280">
        <v>334453</v>
      </c>
      <c r="O280">
        <f t="shared" si="12"/>
        <v>0</v>
      </c>
      <c r="P280">
        <f t="shared" si="13"/>
        <v>0</v>
      </c>
      <c r="Q280">
        <f t="shared" si="14"/>
        <v>334453</v>
      </c>
    </row>
    <row r="281" spans="2:17" x14ac:dyDescent="0.25">
      <c r="B281" s="2" t="s">
        <v>276</v>
      </c>
      <c r="C281">
        <v>55741</v>
      </c>
      <c r="J281">
        <v>55741</v>
      </c>
      <c r="O281">
        <f t="shared" si="12"/>
        <v>55741</v>
      </c>
      <c r="P281">
        <f t="shared" si="13"/>
        <v>0</v>
      </c>
      <c r="Q281">
        <f t="shared" si="14"/>
        <v>0</v>
      </c>
    </row>
    <row r="282" spans="2:17" x14ac:dyDescent="0.25">
      <c r="B282" s="2" t="s">
        <v>277</v>
      </c>
      <c r="C282">
        <v>55741</v>
      </c>
      <c r="I282">
        <v>111483</v>
      </c>
      <c r="J282">
        <v>167224</v>
      </c>
      <c r="O282">
        <f t="shared" si="12"/>
        <v>55741</v>
      </c>
      <c r="P282">
        <f t="shared" si="13"/>
        <v>111483</v>
      </c>
      <c r="Q282">
        <f t="shared" si="14"/>
        <v>0</v>
      </c>
    </row>
    <row r="283" spans="2:17" x14ac:dyDescent="0.25">
      <c r="B283" s="2" t="s">
        <v>278</v>
      </c>
      <c r="G283">
        <v>334453</v>
      </c>
      <c r="J283">
        <v>334453</v>
      </c>
      <c r="O283">
        <f t="shared" si="12"/>
        <v>0</v>
      </c>
      <c r="P283">
        <f t="shared" si="13"/>
        <v>0</v>
      </c>
      <c r="Q283">
        <f t="shared" si="14"/>
        <v>334453</v>
      </c>
    </row>
    <row r="284" spans="2:17" x14ac:dyDescent="0.25">
      <c r="B284" s="2" t="s">
        <v>279</v>
      </c>
      <c r="C284">
        <v>61317</v>
      </c>
      <c r="I284">
        <v>111483</v>
      </c>
      <c r="J284">
        <v>172800</v>
      </c>
      <c r="O284">
        <f t="shared" si="12"/>
        <v>61317</v>
      </c>
      <c r="P284">
        <f t="shared" si="13"/>
        <v>111483</v>
      </c>
      <c r="Q284">
        <f t="shared" si="14"/>
        <v>0</v>
      </c>
    </row>
    <row r="285" spans="2:17" x14ac:dyDescent="0.25">
      <c r="B285" s="2" t="s">
        <v>280</v>
      </c>
      <c r="C285">
        <v>55741</v>
      </c>
      <c r="G285">
        <v>334453</v>
      </c>
      <c r="I285">
        <v>111483</v>
      </c>
      <c r="J285">
        <v>501677</v>
      </c>
      <c r="O285">
        <f t="shared" si="12"/>
        <v>55741</v>
      </c>
      <c r="P285">
        <f t="shared" si="13"/>
        <v>111483</v>
      </c>
      <c r="Q285">
        <f t="shared" si="14"/>
        <v>334453</v>
      </c>
    </row>
    <row r="286" spans="2:17" x14ac:dyDescent="0.25">
      <c r="B286" s="2" t="s">
        <v>281</v>
      </c>
      <c r="C286">
        <v>61317</v>
      </c>
      <c r="I286">
        <v>111483</v>
      </c>
      <c r="J286">
        <v>172800</v>
      </c>
      <c r="O286">
        <f t="shared" si="12"/>
        <v>61317</v>
      </c>
      <c r="P286">
        <f t="shared" si="13"/>
        <v>111483</v>
      </c>
      <c r="Q286">
        <f t="shared" si="14"/>
        <v>0</v>
      </c>
    </row>
    <row r="287" spans="2:17" x14ac:dyDescent="0.25">
      <c r="B287" s="2" t="s">
        <v>282</v>
      </c>
      <c r="G287">
        <v>334453</v>
      </c>
      <c r="J287">
        <v>334453</v>
      </c>
      <c r="O287">
        <f t="shared" si="12"/>
        <v>0</v>
      </c>
      <c r="P287">
        <f t="shared" si="13"/>
        <v>0</v>
      </c>
      <c r="Q287">
        <f t="shared" si="14"/>
        <v>334453</v>
      </c>
    </row>
    <row r="288" spans="2:17" x14ac:dyDescent="0.25">
      <c r="B288" s="2" t="s">
        <v>283</v>
      </c>
      <c r="C288">
        <v>55741</v>
      </c>
      <c r="I288">
        <v>111483</v>
      </c>
      <c r="J288">
        <v>167224</v>
      </c>
      <c r="O288">
        <f t="shared" si="12"/>
        <v>55741</v>
      </c>
      <c r="P288">
        <f t="shared" si="13"/>
        <v>111483</v>
      </c>
      <c r="Q288">
        <f t="shared" si="14"/>
        <v>0</v>
      </c>
    </row>
    <row r="289" spans="2:17" x14ac:dyDescent="0.25">
      <c r="B289" s="2" t="s">
        <v>284</v>
      </c>
      <c r="C289">
        <v>55741</v>
      </c>
      <c r="G289">
        <v>334453</v>
      </c>
      <c r="I289">
        <v>111483</v>
      </c>
      <c r="J289">
        <v>501677</v>
      </c>
      <c r="O289">
        <f t="shared" si="12"/>
        <v>55741</v>
      </c>
      <c r="P289">
        <f t="shared" si="13"/>
        <v>111483</v>
      </c>
      <c r="Q289">
        <f t="shared" si="14"/>
        <v>334453</v>
      </c>
    </row>
    <row r="290" spans="2:17" x14ac:dyDescent="0.25">
      <c r="B290" s="2" t="s">
        <v>285</v>
      </c>
      <c r="C290">
        <v>55741</v>
      </c>
      <c r="I290">
        <v>111483</v>
      </c>
      <c r="J290">
        <v>167224</v>
      </c>
      <c r="O290">
        <f t="shared" si="12"/>
        <v>55741</v>
      </c>
      <c r="P290">
        <f t="shared" si="13"/>
        <v>111483</v>
      </c>
      <c r="Q290">
        <f t="shared" si="14"/>
        <v>0</v>
      </c>
    </row>
    <row r="291" spans="2:17" x14ac:dyDescent="0.25">
      <c r="B291" s="2" t="s">
        <v>286</v>
      </c>
      <c r="G291">
        <v>334453</v>
      </c>
      <c r="J291">
        <v>334453</v>
      </c>
      <c r="O291">
        <f t="shared" si="12"/>
        <v>0</v>
      </c>
      <c r="P291">
        <f t="shared" si="13"/>
        <v>0</v>
      </c>
      <c r="Q291">
        <f t="shared" si="14"/>
        <v>334453</v>
      </c>
    </row>
    <row r="292" spans="2:17" x14ac:dyDescent="0.25">
      <c r="B292" s="2" t="s">
        <v>287</v>
      </c>
      <c r="C292">
        <v>55741</v>
      </c>
      <c r="I292">
        <v>111483</v>
      </c>
      <c r="J292">
        <v>167224</v>
      </c>
      <c r="O292">
        <f t="shared" si="12"/>
        <v>55741</v>
      </c>
      <c r="P292">
        <f t="shared" si="13"/>
        <v>111483</v>
      </c>
      <c r="Q292">
        <f t="shared" si="14"/>
        <v>0</v>
      </c>
    </row>
    <row r="293" spans="2:17" x14ac:dyDescent="0.25">
      <c r="B293" s="2" t="s">
        <v>288</v>
      </c>
      <c r="C293">
        <v>55741</v>
      </c>
      <c r="I293">
        <v>111483</v>
      </c>
      <c r="J293">
        <v>167224</v>
      </c>
      <c r="O293">
        <f t="shared" si="12"/>
        <v>55741</v>
      </c>
      <c r="P293">
        <f t="shared" si="13"/>
        <v>111483</v>
      </c>
      <c r="Q293">
        <f t="shared" si="14"/>
        <v>0</v>
      </c>
    </row>
    <row r="294" spans="2:17" x14ac:dyDescent="0.25">
      <c r="B294" s="2" t="s">
        <v>289</v>
      </c>
      <c r="C294">
        <v>55741</v>
      </c>
      <c r="I294">
        <v>111483</v>
      </c>
      <c r="J294">
        <v>167224</v>
      </c>
      <c r="O294">
        <f t="shared" si="12"/>
        <v>55741</v>
      </c>
      <c r="P294">
        <f t="shared" si="13"/>
        <v>111483</v>
      </c>
      <c r="Q294">
        <f t="shared" si="14"/>
        <v>0</v>
      </c>
    </row>
    <row r="295" spans="2:17" x14ac:dyDescent="0.25">
      <c r="B295" s="2" t="s">
        <v>290</v>
      </c>
      <c r="G295">
        <v>334453</v>
      </c>
      <c r="J295">
        <v>334453</v>
      </c>
      <c r="O295">
        <f t="shared" si="12"/>
        <v>0</v>
      </c>
      <c r="P295">
        <f t="shared" si="13"/>
        <v>0</v>
      </c>
      <c r="Q295">
        <f t="shared" si="14"/>
        <v>334453</v>
      </c>
    </row>
    <row r="296" spans="2:17" x14ac:dyDescent="0.25">
      <c r="B296" s="2" t="s">
        <v>291</v>
      </c>
      <c r="C296">
        <v>55741</v>
      </c>
      <c r="G296">
        <v>334453</v>
      </c>
      <c r="I296">
        <v>111483</v>
      </c>
      <c r="J296">
        <v>501677</v>
      </c>
      <c r="O296">
        <f t="shared" si="12"/>
        <v>55741</v>
      </c>
      <c r="P296">
        <f t="shared" si="13"/>
        <v>111483</v>
      </c>
      <c r="Q296">
        <f t="shared" si="14"/>
        <v>334453</v>
      </c>
    </row>
    <row r="297" spans="2:17" x14ac:dyDescent="0.25">
      <c r="B297" s="2" t="s">
        <v>292</v>
      </c>
      <c r="C297">
        <v>55741</v>
      </c>
      <c r="G297">
        <v>334453</v>
      </c>
      <c r="I297">
        <v>111483</v>
      </c>
      <c r="J297">
        <v>501677</v>
      </c>
      <c r="O297">
        <f t="shared" si="12"/>
        <v>55741</v>
      </c>
      <c r="P297">
        <f t="shared" si="13"/>
        <v>111483</v>
      </c>
      <c r="Q297">
        <f t="shared" si="14"/>
        <v>334453</v>
      </c>
    </row>
    <row r="298" spans="2:17" x14ac:dyDescent="0.25">
      <c r="B298" s="2" t="s">
        <v>293</v>
      </c>
      <c r="C298">
        <v>55741</v>
      </c>
      <c r="G298">
        <v>334453</v>
      </c>
      <c r="I298">
        <v>111483</v>
      </c>
      <c r="J298">
        <v>501677</v>
      </c>
      <c r="O298">
        <f t="shared" si="12"/>
        <v>55741</v>
      </c>
      <c r="P298">
        <f t="shared" si="13"/>
        <v>111483</v>
      </c>
      <c r="Q298">
        <f t="shared" si="14"/>
        <v>334453</v>
      </c>
    </row>
    <row r="299" spans="2:17" x14ac:dyDescent="0.25">
      <c r="B299" s="2" t="s">
        <v>294</v>
      </c>
      <c r="C299">
        <v>55741</v>
      </c>
      <c r="G299">
        <v>334453</v>
      </c>
      <c r="I299">
        <v>111483</v>
      </c>
      <c r="J299">
        <v>501677</v>
      </c>
      <c r="O299">
        <f t="shared" si="12"/>
        <v>55741</v>
      </c>
      <c r="P299">
        <f t="shared" si="13"/>
        <v>111483</v>
      </c>
      <c r="Q299">
        <f t="shared" si="14"/>
        <v>334453</v>
      </c>
    </row>
    <row r="300" spans="2:17" x14ac:dyDescent="0.25">
      <c r="B300" s="2" t="s">
        <v>295</v>
      </c>
      <c r="C300">
        <v>295509</v>
      </c>
      <c r="I300">
        <v>139353</v>
      </c>
      <c r="J300">
        <v>434862</v>
      </c>
      <c r="O300">
        <f t="shared" si="12"/>
        <v>295509</v>
      </c>
      <c r="P300">
        <f t="shared" si="13"/>
        <v>139353</v>
      </c>
      <c r="Q300">
        <f t="shared" si="14"/>
        <v>0</v>
      </c>
    </row>
    <row r="301" spans="2:17" x14ac:dyDescent="0.25">
      <c r="B301" s="2" t="s">
        <v>296</v>
      </c>
      <c r="C301">
        <v>55741</v>
      </c>
      <c r="I301">
        <v>111483</v>
      </c>
      <c r="J301">
        <v>167224</v>
      </c>
      <c r="O301">
        <f t="shared" si="12"/>
        <v>55741</v>
      </c>
      <c r="P301">
        <f t="shared" si="13"/>
        <v>111483</v>
      </c>
      <c r="Q301">
        <f t="shared" si="14"/>
        <v>0</v>
      </c>
    </row>
    <row r="302" spans="2:17" x14ac:dyDescent="0.25">
      <c r="B302" s="2" t="s">
        <v>297</v>
      </c>
      <c r="C302">
        <v>55741</v>
      </c>
      <c r="J302">
        <v>55741</v>
      </c>
      <c r="O302">
        <f t="shared" si="12"/>
        <v>55741</v>
      </c>
      <c r="P302">
        <f t="shared" si="13"/>
        <v>0</v>
      </c>
      <c r="Q302">
        <f t="shared" si="14"/>
        <v>0</v>
      </c>
    </row>
    <row r="303" spans="2:17" x14ac:dyDescent="0.25">
      <c r="B303" s="2" t="s">
        <v>298</v>
      </c>
      <c r="C303">
        <v>55741</v>
      </c>
      <c r="J303">
        <v>55741</v>
      </c>
      <c r="O303">
        <f t="shared" si="12"/>
        <v>55741</v>
      </c>
      <c r="P303">
        <f t="shared" si="13"/>
        <v>0</v>
      </c>
      <c r="Q303">
        <f t="shared" si="14"/>
        <v>0</v>
      </c>
    </row>
    <row r="304" spans="2:17" x14ac:dyDescent="0.25">
      <c r="B304" s="2" t="s">
        <v>299</v>
      </c>
      <c r="C304">
        <v>55741</v>
      </c>
      <c r="I304">
        <v>111483</v>
      </c>
      <c r="J304">
        <v>167224</v>
      </c>
      <c r="O304">
        <f t="shared" si="12"/>
        <v>55741</v>
      </c>
      <c r="P304">
        <f t="shared" si="13"/>
        <v>111483</v>
      </c>
      <c r="Q304">
        <f t="shared" si="14"/>
        <v>0</v>
      </c>
    </row>
    <row r="305" spans="2:17" x14ac:dyDescent="0.25">
      <c r="B305" s="2" t="s">
        <v>300</v>
      </c>
      <c r="G305">
        <v>334453</v>
      </c>
      <c r="J305">
        <v>334453</v>
      </c>
      <c r="O305">
        <f t="shared" si="12"/>
        <v>0</v>
      </c>
      <c r="P305">
        <f t="shared" si="13"/>
        <v>0</v>
      </c>
      <c r="Q305">
        <f t="shared" si="14"/>
        <v>334453</v>
      </c>
    </row>
    <row r="306" spans="2:17" x14ac:dyDescent="0.25">
      <c r="B306" s="2" t="s">
        <v>301</v>
      </c>
      <c r="C306">
        <v>69681</v>
      </c>
      <c r="I306">
        <v>111483</v>
      </c>
      <c r="J306">
        <v>181164</v>
      </c>
      <c r="O306">
        <f t="shared" si="12"/>
        <v>69681</v>
      </c>
      <c r="P306">
        <f t="shared" si="13"/>
        <v>111483</v>
      </c>
      <c r="Q306">
        <f t="shared" si="14"/>
        <v>0</v>
      </c>
    </row>
    <row r="307" spans="2:17" x14ac:dyDescent="0.25">
      <c r="B307" s="2" t="s">
        <v>302</v>
      </c>
      <c r="G307">
        <v>334453</v>
      </c>
      <c r="J307">
        <v>334453</v>
      </c>
      <c r="O307">
        <f t="shared" si="12"/>
        <v>0</v>
      </c>
      <c r="P307">
        <f t="shared" si="13"/>
        <v>0</v>
      </c>
      <c r="Q307">
        <f t="shared" si="14"/>
        <v>334453</v>
      </c>
    </row>
    <row r="308" spans="2:17" x14ac:dyDescent="0.25">
      <c r="B308" s="2" t="s">
        <v>303</v>
      </c>
      <c r="C308">
        <v>55741</v>
      </c>
      <c r="I308">
        <v>111483</v>
      </c>
      <c r="J308">
        <v>167224</v>
      </c>
      <c r="O308">
        <f t="shared" si="12"/>
        <v>55741</v>
      </c>
      <c r="P308">
        <f t="shared" si="13"/>
        <v>111483</v>
      </c>
      <c r="Q308">
        <f t="shared" si="14"/>
        <v>0</v>
      </c>
    </row>
    <row r="309" spans="2:17" x14ac:dyDescent="0.25">
      <c r="B309" s="2" t="s">
        <v>304</v>
      </c>
      <c r="G309">
        <v>334453</v>
      </c>
      <c r="J309">
        <v>334453</v>
      </c>
      <c r="O309">
        <f t="shared" si="12"/>
        <v>0</v>
      </c>
      <c r="P309">
        <f t="shared" si="13"/>
        <v>0</v>
      </c>
      <c r="Q309">
        <f t="shared" si="14"/>
        <v>334453</v>
      </c>
    </row>
    <row r="310" spans="2:17" x14ac:dyDescent="0.25">
      <c r="B310" s="2" t="s">
        <v>305</v>
      </c>
      <c r="C310">
        <v>0</v>
      </c>
      <c r="J310">
        <v>0</v>
      </c>
      <c r="O310">
        <f t="shared" si="12"/>
        <v>0</v>
      </c>
      <c r="P310">
        <f t="shared" si="13"/>
        <v>0</v>
      </c>
      <c r="Q310">
        <f t="shared" si="14"/>
        <v>0</v>
      </c>
    </row>
    <row r="311" spans="2:17" x14ac:dyDescent="0.25">
      <c r="B311" s="2" t="s">
        <v>306</v>
      </c>
      <c r="C311">
        <v>55741</v>
      </c>
      <c r="J311">
        <v>55741</v>
      </c>
      <c r="O311">
        <f t="shared" si="12"/>
        <v>55741</v>
      </c>
      <c r="P311">
        <f t="shared" si="13"/>
        <v>0</v>
      </c>
      <c r="Q311">
        <f t="shared" si="14"/>
        <v>0</v>
      </c>
    </row>
    <row r="312" spans="2:17" x14ac:dyDescent="0.25">
      <c r="B312" s="2" t="s">
        <v>307</v>
      </c>
      <c r="C312">
        <v>55741</v>
      </c>
      <c r="J312">
        <v>55741</v>
      </c>
      <c r="O312">
        <f t="shared" si="12"/>
        <v>55741</v>
      </c>
      <c r="P312">
        <f t="shared" si="13"/>
        <v>0</v>
      </c>
      <c r="Q312">
        <f t="shared" si="14"/>
        <v>0</v>
      </c>
    </row>
    <row r="313" spans="2:17" x14ac:dyDescent="0.25">
      <c r="B313" s="2" t="s">
        <v>308</v>
      </c>
      <c r="C313">
        <v>55741</v>
      </c>
      <c r="I313">
        <v>111483</v>
      </c>
      <c r="J313">
        <v>167224</v>
      </c>
      <c r="O313">
        <f t="shared" si="12"/>
        <v>55741</v>
      </c>
      <c r="P313">
        <f t="shared" si="13"/>
        <v>111483</v>
      </c>
      <c r="Q313">
        <f t="shared" si="14"/>
        <v>0</v>
      </c>
    </row>
    <row r="314" spans="2:17" x14ac:dyDescent="0.25">
      <c r="B314" s="2" t="s">
        <v>309</v>
      </c>
      <c r="G314">
        <v>334453</v>
      </c>
      <c r="J314">
        <v>334453</v>
      </c>
      <c r="O314">
        <f t="shared" si="12"/>
        <v>0</v>
      </c>
      <c r="P314">
        <f t="shared" si="13"/>
        <v>0</v>
      </c>
      <c r="Q314">
        <f t="shared" si="14"/>
        <v>334453</v>
      </c>
    </row>
    <row r="315" spans="2:17" x14ac:dyDescent="0.25">
      <c r="B315" s="2" t="s">
        <v>310</v>
      </c>
      <c r="C315">
        <v>55741</v>
      </c>
      <c r="I315">
        <v>111483</v>
      </c>
      <c r="J315">
        <v>167224</v>
      </c>
      <c r="O315">
        <f t="shared" si="12"/>
        <v>55741</v>
      </c>
      <c r="P315">
        <f t="shared" si="13"/>
        <v>111483</v>
      </c>
      <c r="Q315">
        <f t="shared" si="14"/>
        <v>0</v>
      </c>
    </row>
    <row r="316" spans="2:17" x14ac:dyDescent="0.25">
      <c r="B316" s="2" t="s">
        <v>311</v>
      </c>
      <c r="G316">
        <v>334453</v>
      </c>
      <c r="J316">
        <v>334453</v>
      </c>
      <c r="O316">
        <f t="shared" si="12"/>
        <v>0</v>
      </c>
      <c r="P316">
        <f t="shared" si="13"/>
        <v>0</v>
      </c>
      <c r="Q316">
        <f t="shared" si="14"/>
        <v>334453</v>
      </c>
    </row>
    <row r="317" spans="2:17" x14ac:dyDescent="0.25">
      <c r="B317" s="2" t="s">
        <v>312</v>
      </c>
      <c r="C317">
        <v>55741</v>
      </c>
      <c r="I317">
        <v>111483</v>
      </c>
      <c r="J317">
        <v>167224</v>
      </c>
      <c r="O317">
        <f t="shared" si="12"/>
        <v>55741</v>
      </c>
      <c r="P317">
        <f t="shared" si="13"/>
        <v>111483</v>
      </c>
      <c r="Q317">
        <f t="shared" si="14"/>
        <v>0</v>
      </c>
    </row>
    <row r="318" spans="2:17" x14ac:dyDescent="0.25">
      <c r="B318" s="2" t="s">
        <v>313</v>
      </c>
      <c r="C318">
        <v>55741</v>
      </c>
      <c r="J318">
        <v>55741</v>
      </c>
      <c r="O318">
        <f t="shared" si="12"/>
        <v>55741</v>
      </c>
      <c r="P318">
        <f t="shared" si="13"/>
        <v>0</v>
      </c>
      <c r="Q318">
        <f t="shared" si="14"/>
        <v>0</v>
      </c>
    </row>
    <row r="319" spans="2:17" x14ac:dyDescent="0.25">
      <c r="B319" s="2" t="s">
        <v>314</v>
      </c>
      <c r="C319">
        <v>55741</v>
      </c>
      <c r="J319">
        <v>55741</v>
      </c>
      <c r="O319">
        <f t="shared" si="12"/>
        <v>55741</v>
      </c>
      <c r="P319">
        <f t="shared" si="13"/>
        <v>0</v>
      </c>
      <c r="Q319">
        <f t="shared" si="14"/>
        <v>0</v>
      </c>
    </row>
    <row r="320" spans="2:17" x14ac:dyDescent="0.25">
      <c r="B320" s="2" t="s">
        <v>315</v>
      </c>
      <c r="C320">
        <v>55741</v>
      </c>
      <c r="J320">
        <v>55741</v>
      </c>
      <c r="O320">
        <f t="shared" si="12"/>
        <v>55741</v>
      </c>
      <c r="P320">
        <f t="shared" si="13"/>
        <v>0</v>
      </c>
      <c r="Q320">
        <f t="shared" si="14"/>
        <v>0</v>
      </c>
    </row>
    <row r="321" spans="2:17" x14ac:dyDescent="0.25">
      <c r="B321" s="2" t="s">
        <v>316</v>
      </c>
      <c r="G321">
        <v>334453</v>
      </c>
      <c r="J321">
        <v>334453</v>
      </c>
      <c r="O321">
        <f t="shared" si="12"/>
        <v>0</v>
      </c>
      <c r="P321">
        <f t="shared" si="13"/>
        <v>0</v>
      </c>
      <c r="Q321">
        <f t="shared" si="14"/>
        <v>334453</v>
      </c>
    </row>
    <row r="322" spans="2:17" x14ac:dyDescent="0.25">
      <c r="B322" s="2" t="s">
        <v>317</v>
      </c>
      <c r="C322">
        <v>55741</v>
      </c>
      <c r="I322">
        <v>111483</v>
      </c>
      <c r="J322">
        <v>167224</v>
      </c>
      <c r="O322">
        <f t="shared" si="12"/>
        <v>55741</v>
      </c>
      <c r="P322">
        <f t="shared" si="13"/>
        <v>111483</v>
      </c>
      <c r="Q322">
        <f t="shared" si="14"/>
        <v>0</v>
      </c>
    </row>
    <row r="323" spans="2:17" x14ac:dyDescent="0.25">
      <c r="B323" s="2" t="s">
        <v>318</v>
      </c>
      <c r="G323">
        <v>334453</v>
      </c>
      <c r="J323">
        <v>334453</v>
      </c>
      <c r="O323">
        <f t="shared" si="12"/>
        <v>0</v>
      </c>
      <c r="P323">
        <f t="shared" si="13"/>
        <v>0</v>
      </c>
      <c r="Q323">
        <f t="shared" si="14"/>
        <v>334453</v>
      </c>
    </row>
    <row r="324" spans="2:17" x14ac:dyDescent="0.25">
      <c r="B324" s="2" t="s">
        <v>319</v>
      </c>
      <c r="C324">
        <v>55741</v>
      </c>
      <c r="J324">
        <v>55741</v>
      </c>
      <c r="O324">
        <f t="shared" si="12"/>
        <v>55741</v>
      </c>
      <c r="P324">
        <f t="shared" si="13"/>
        <v>0</v>
      </c>
      <c r="Q324">
        <f t="shared" si="14"/>
        <v>0</v>
      </c>
    </row>
    <row r="325" spans="2:17" x14ac:dyDescent="0.25">
      <c r="B325" s="2" t="s">
        <v>320</v>
      </c>
      <c r="C325">
        <v>55741</v>
      </c>
      <c r="I325">
        <v>111483</v>
      </c>
      <c r="J325">
        <v>167224</v>
      </c>
      <c r="O325">
        <f t="shared" si="12"/>
        <v>55741</v>
      </c>
      <c r="P325">
        <f t="shared" si="13"/>
        <v>111483</v>
      </c>
      <c r="Q325">
        <f t="shared" si="14"/>
        <v>0</v>
      </c>
    </row>
    <row r="326" spans="2:17" x14ac:dyDescent="0.25">
      <c r="B326" s="2" t="s">
        <v>321</v>
      </c>
      <c r="G326">
        <v>334453</v>
      </c>
      <c r="J326">
        <v>334453</v>
      </c>
      <c r="O326">
        <f t="shared" si="12"/>
        <v>0</v>
      </c>
      <c r="P326">
        <f t="shared" si="13"/>
        <v>0</v>
      </c>
      <c r="Q326">
        <f t="shared" si="14"/>
        <v>334453</v>
      </c>
    </row>
    <row r="327" spans="2:17" x14ac:dyDescent="0.25">
      <c r="B327" s="2" t="s">
        <v>322</v>
      </c>
      <c r="C327">
        <v>55741</v>
      </c>
      <c r="I327">
        <v>111483</v>
      </c>
      <c r="J327">
        <v>167224</v>
      </c>
      <c r="O327">
        <f t="shared" ref="O327:O390" si="15">SUM(C327:F327)</f>
        <v>55741</v>
      </c>
      <c r="P327">
        <f t="shared" ref="P327:P390" si="16">SUM(I327)</f>
        <v>111483</v>
      </c>
      <c r="Q327">
        <f t="shared" ref="Q327:Q390" si="17">SUM(G327:H327)</f>
        <v>0</v>
      </c>
    </row>
    <row r="328" spans="2:17" x14ac:dyDescent="0.25">
      <c r="B328" s="2" t="s">
        <v>323</v>
      </c>
      <c r="G328">
        <v>334453</v>
      </c>
      <c r="J328">
        <v>334453</v>
      </c>
      <c r="O328">
        <f t="shared" si="15"/>
        <v>0</v>
      </c>
      <c r="P328">
        <f t="shared" si="16"/>
        <v>0</v>
      </c>
      <c r="Q328">
        <f t="shared" si="17"/>
        <v>334453</v>
      </c>
    </row>
    <row r="329" spans="2:17" x14ac:dyDescent="0.25">
      <c r="B329" s="2" t="s">
        <v>324</v>
      </c>
      <c r="C329">
        <v>55741</v>
      </c>
      <c r="J329">
        <v>55741</v>
      </c>
      <c r="O329">
        <f t="shared" si="15"/>
        <v>55741</v>
      </c>
      <c r="P329">
        <f t="shared" si="16"/>
        <v>0</v>
      </c>
      <c r="Q329">
        <f t="shared" si="17"/>
        <v>0</v>
      </c>
    </row>
    <row r="330" spans="2:17" x14ac:dyDescent="0.25">
      <c r="B330" s="2" t="s">
        <v>325</v>
      </c>
      <c r="C330">
        <v>55741</v>
      </c>
      <c r="J330">
        <v>55741</v>
      </c>
      <c r="O330">
        <f t="shared" si="15"/>
        <v>55741</v>
      </c>
      <c r="P330">
        <f t="shared" si="16"/>
        <v>0</v>
      </c>
      <c r="Q330">
        <f t="shared" si="17"/>
        <v>0</v>
      </c>
    </row>
    <row r="331" spans="2:17" x14ac:dyDescent="0.25">
      <c r="B331" s="2" t="s">
        <v>326</v>
      </c>
      <c r="C331">
        <v>55741</v>
      </c>
      <c r="I331">
        <v>111483</v>
      </c>
      <c r="J331">
        <v>167224</v>
      </c>
      <c r="O331">
        <f t="shared" si="15"/>
        <v>55741</v>
      </c>
      <c r="P331">
        <f t="shared" si="16"/>
        <v>111483</v>
      </c>
      <c r="Q331">
        <f t="shared" si="17"/>
        <v>0</v>
      </c>
    </row>
    <row r="332" spans="2:17" x14ac:dyDescent="0.25">
      <c r="B332" s="2" t="s">
        <v>327</v>
      </c>
      <c r="C332">
        <v>55741</v>
      </c>
      <c r="G332">
        <v>334453</v>
      </c>
      <c r="I332">
        <v>111483</v>
      </c>
      <c r="J332">
        <v>501677</v>
      </c>
      <c r="O332">
        <f t="shared" si="15"/>
        <v>55741</v>
      </c>
      <c r="P332">
        <f t="shared" si="16"/>
        <v>111483</v>
      </c>
      <c r="Q332">
        <f t="shared" si="17"/>
        <v>334453</v>
      </c>
    </row>
    <row r="333" spans="2:17" x14ac:dyDescent="0.25">
      <c r="B333" s="2" t="s">
        <v>328</v>
      </c>
      <c r="C333">
        <v>58529</v>
      </c>
      <c r="D333">
        <v>55741</v>
      </c>
      <c r="I333">
        <v>111483</v>
      </c>
      <c r="J333">
        <v>225753</v>
      </c>
      <c r="O333">
        <f t="shared" si="15"/>
        <v>114270</v>
      </c>
      <c r="P333">
        <f t="shared" si="16"/>
        <v>111483</v>
      </c>
      <c r="Q333">
        <f t="shared" si="17"/>
        <v>0</v>
      </c>
    </row>
    <row r="334" spans="2:17" x14ac:dyDescent="0.25">
      <c r="B334" s="2" t="s">
        <v>329</v>
      </c>
      <c r="G334">
        <v>334453</v>
      </c>
      <c r="J334">
        <v>334453</v>
      </c>
      <c r="O334">
        <f t="shared" si="15"/>
        <v>0</v>
      </c>
      <c r="P334">
        <f t="shared" si="16"/>
        <v>0</v>
      </c>
      <c r="Q334">
        <f t="shared" si="17"/>
        <v>334453</v>
      </c>
    </row>
    <row r="335" spans="2:17" x14ac:dyDescent="0.25">
      <c r="B335" s="2" t="s">
        <v>330</v>
      </c>
      <c r="C335">
        <v>55741</v>
      </c>
      <c r="J335">
        <v>55741</v>
      </c>
      <c r="O335">
        <f t="shared" si="15"/>
        <v>55741</v>
      </c>
      <c r="P335">
        <f t="shared" si="16"/>
        <v>0</v>
      </c>
      <c r="Q335">
        <f t="shared" si="17"/>
        <v>0</v>
      </c>
    </row>
    <row r="336" spans="2:17" x14ac:dyDescent="0.25">
      <c r="B336" s="2" t="s">
        <v>331</v>
      </c>
      <c r="C336">
        <v>55741</v>
      </c>
      <c r="G336">
        <v>334453</v>
      </c>
      <c r="I336">
        <v>111483</v>
      </c>
      <c r="J336">
        <v>501677</v>
      </c>
      <c r="O336">
        <f t="shared" si="15"/>
        <v>55741</v>
      </c>
      <c r="P336">
        <f t="shared" si="16"/>
        <v>111483</v>
      </c>
      <c r="Q336">
        <f t="shared" si="17"/>
        <v>334453</v>
      </c>
    </row>
    <row r="337" spans="2:17" x14ac:dyDescent="0.25">
      <c r="B337" s="2" t="s">
        <v>332</v>
      </c>
      <c r="C337">
        <v>75257</v>
      </c>
      <c r="G337">
        <v>334453</v>
      </c>
      <c r="I337">
        <v>111483</v>
      </c>
      <c r="J337">
        <v>521193</v>
      </c>
      <c r="O337">
        <f t="shared" si="15"/>
        <v>75257</v>
      </c>
      <c r="P337">
        <f t="shared" si="16"/>
        <v>111483</v>
      </c>
      <c r="Q337">
        <f t="shared" si="17"/>
        <v>334453</v>
      </c>
    </row>
    <row r="338" spans="2:17" x14ac:dyDescent="0.25">
      <c r="B338" s="2" t="s">
        <v>333</v>
      </c>
      <c r="C338">
        <v>55741</v>
      </c>
      <c r="I338">
        <v>111483</v>
      </c>
      <c r="J338">
        <v>167224</v>
      </c>
      <c r="O338">
        <f t="shared" si="15"/>
        <v>55741</v>
      </c>
      <c r="P338">
        <f t="shared" si="16"/>
        <v>111483</v>
      </c>
      <c r="Q338">
        <f t="shared" si="17"/>
        <v>0</v>
      </c>
    </row>
    <row r="339" spans="2:17" x14ac:dyDescent="0.25">
      <c r="B339" s="2" t="s">
        <v>334</v>
      </c>
      <c r="G339">
        <v>334453</v>
      </c>
      <c r="J339">
        <v>334453</v>
      </c>
      <c r="O339">
        <f t="shared" si="15"/>
        <v>0</v>
      </c>
      <c r="P339">
        <f t="shared" si="16"/>
        <v>0</v>
      </c>
      <c r="Q339">
        <f t="shared" si="17"/>
        <v>334453</v>
      </c>
    </row>
    <row r="340" spans="2:17" x14ac:dyDescent="0.25">
      <c r="B340" s="2" t="s">
        <v>335</v>
      </c>
      <c r="C340">
        <v>55741</v>
      </c>
      <c r="I340">
        <v>111483</v>
      </c>
      <c r="J340">
        <v>167224</v>
      </c>
      <c r="O340">
        <f t="shared" si="15"/>
        <v>55741</v>
      </c>
      <c r="P340">
        <f t="shared" si="16"/>
        <v>111483</v>
      </c>
      <c r="Q340">
        <f t="shared" si="17"/>
        <v>0</v>
      </c>
    </row>
    <row r="341" spans="2:17" x14ac:dyDescent="0.25">
      <c r="B341" s="2" t="s">
        <v>336</v>
      </c>
      <c r="G341">
        <v>334453</v>
      </c>
      <c r="J341">
        <v>334453</v>
      </c>
      <c r="O341">
        <f t="shared" si="15"/>
        <v>0</v>
      </c>
      <c r="P341">
        <f t="shared" si="16"/>
        <v>0</v>
      </c>
      <c r="Q341">
        <f t="shared" si="17"/>
        <v>334453</v>
      </c>
    </row>
    <row r="342" spans="2:17" x14ac:dyDescent="0.25">
      <c r="B342" s="2" t="s">
        <v>337</v>
      </c>
      <c r="C342">
        <v>55741</v>
      </c>
      <c r="G342">
        <v>334453</v>
      </c>
      <c r="I342">
        <v>111483</v>
      </c>
      <c r="J342">
        <v>501677</v>
      </c>
      <c r="O342">
        <f t="shared" si="15"/>
        <v>55741</v>
      </c>
      <c r="P342">
        <f t="shared" si="16"/>
        <v>111483</v>
      </c>
      <c r="Q342">
        <f t="shared" si="17"/>
        <v>334453</v>
      </c>
    </row>
    <row r="343" spans="2:17" x14ac:dyDescent="0.25">
      <c r="B343" s="2" t="s">
        <v>338</v>
      </c>
      <c r="C343">
        <v>55741</v>
      </c>
      <c r="G343">
        <v>334453</v>
      </c>
      <c r="I343">
        <v>111483</v>
      </c>
      <c r="J343">
        <v>501677</v>
      </c>
      <c r="O343">
        <f t="shared" si="15"/>
        <v>55741</v>
      </c>
      <c r="P343">
        <f t="shared" si="16"/>
        <v>111483</v>
      </c>
      <c r="Q343">
        <f t="shared" si="17"/>
        <v>334453</v>
      </c>
    </row>
    <row r="344" spans="2:17" x14ac:dyDescent="0.25">
      <c r="B344" s="2" t="s">
        <v>339</v>
      </c>
      <c r="C344">
        <v>55741</v>
      </c>
      <c r="J344">
        <v>55741</v>
      </c>
      <c r="O344">
        <f t="shared" si="15"/>
        <v>55741</v>
      </c>
      <c r="P344">
        <f t="shared" si="16"/>
        <v>0</v>
      </c>
      <c r="Q344">
        <f t="shared" si="17"/>
        <v>0</v>
      </c>
    </row>
    <row r="345" spans="2:17" x14ac:dyDescent="0.25">
      <c r="B345" s="2" t="s">
        <v>340</v>
      </c>
      <c r="C345">
        <v>55741</v>
      </c>
      <c r="G345">
        <v>334453</v>
      </c>
      <c r="I345">
        <v>111483</v>
      </c>
      <c r="J345">
        <v>501677</v>
      </c>
      <c r="O345">
        <f t="shared" si="15"/>
        <v>55741</v>
      </c>
      <c r="P345">
        <f t="shared" si="16"/>
        <v>111483</v>
      </c>
      <c r="Q345">
        <f t="shared" si="17"/>
        <v>334453</v>
      </c>
    </row>
    <row r="346" spans="2:17" x14ac:dyDescent="0.25">
      <c r="B346" s="2" t="s">
        <v>341</v>
      </c>
      <c r="C346">
        <v>55741</v>
      </c>
      <c r="I346">
        <v>111483</v>
      </c>
      <c r="J346">
        <v>167224</v>
      </c>
      <c r="O346">
        <f t="shared" si="15"/>
        <v>55741</v>
      </c>
      <c r="P346">
        <f t="shared" si="16"/>
        <v>111483</v>
      </c>
      <c r="Q346">
        <f t="shared" si="17"/>
        <v>0</v>
      </c>
    </row>
    <row r="347" spans="2:17" x14ac:dyDescent="0.25">
      <c r="B347" s="2" t="s">
        <v>342</v>
      </c>
      <c r="G347">
        <v>334453</v>
      </c>
      <c r="J347">
        <v>334453</v>
      </c>
      <c r="O347">
        <f t="shared" si="15"/>
        <v>0</v>
      </c>
      <c r="P347">
        <f t="shared" si="16"/>
        <v>0</v>
      </c>
      <c r="Q347">
        <f t="shared" si="17"/>
        <v>334453</v>
      </c>
    </row>
    <row r="348" spans="2:17" x14ac:dyDescent="0.25">
      <c r="B348" s="2" t="s">
        <v>343</v>
      </c>
      <c r="C348">
        <v>55741</v>
      </c>
      <c r="G348">
        <v>334453</v>
      </c>
      <c r="I348">
        <v>111483</v>
      </c>
      <c r="J348">
        <v>501677</v>
      </c>
      <c r="O348" s="83">
        <v>52105</v>
      </c>
      <c r="P348" s="83">
        <v>104212</v>
      </c>
      <c r="Q348">
        <f t="shared" si="17"/>
        <v>334453</v>
      </c>
    </row>
    <row r="349" spans="2:17" x14ac:dyDescent="0.25">
      <c r="B349" s="2" t="s">
        <v>344</v>
      </c>
      <c r="C349">
        <v>1009237</v>
      </c>
      <c r="I349">
        <v>401331</v>
      </c>
      <c r="J349">
        <v>1410568</v>
      </c>
      <c r="O349">
        <f t="shared" si="15"/>
        <v>1009237</v>
      </c>
      <c r="P349">
        <f t="shared" si="16"/>
        <v>401331</v>
      </c>
      <c r="Q349">
        <f t="shared" si="17"/>
        <v>0</v>
      </c>
    </row>
    <row r="350" spans="2:17" x14ac:dyDescent="0.25">
      <c r="B350" s="2" t="s">
        <v>345</v>
      </c>
      <c r="G350">
        <v>1371279</v>
      </c>
      <c r="J350">
        <v>1371279</v>
      </c>
      <c r="O350">
        <f t="shared" si="15"/>
        <v>0</v>
      </c>
      <c r="P350">
        <f t="shared" si="16"/>
        <v>0</v>
      </c>
      <c r="Q350">
        <f t="shared" si="17"/>
        <v>1371279</v>
      </c>
    </row>
    <row r="351" spans="2:17" x14ac:dyDescent="0.25">
      <c r="B351" s="2" t="s">
        <v>346</v>
      </c>
      <c r="C351">
        <v>55741</v>
      </c>
      <c r="J351">
        <v>55741</v>
      </c>
      <c r="O351">
        <f t="shared" si="15"/>
        <v>55741</v>
      </c>
      <c r="P351">
        <f t="shared" si="16"/>
        <v>0</v>
      </c>
      <c r="Q351">
        <f t="shared" si="17"/>
        <v>0</v>
      </c>
    </row>
    <row r="352" spans="2:17" x14ac:dyDescent="0.25">
      <c r="B352" s="2" t="s">
        <v>347</v>
      </c>
      <c r="C352">
        <v>55741</v>
      </c>
      <c r="I352">
        <v>111483</v>
      </c>
      <c r="J352">
        <v>167224</v>
      </c>
      <c r="O352">
        <f t="shared" si="15"/>
        <v>55741</v>
      </c>
      <c r="P352">
        <f t="shared" si="16"/>
        <v>111483</v>
      </c>
      <c r="Q352">
        <f t="shared" si="17"/>
        <v>0</v>
      </c>
    </row>
    <row r="353" spans="2:17" x14ac:dyDescent="0.25">
      <c r="B353" s="2" t="s">
        <v>348</v>
      </c>
      <c r="C353">
        <v>142169</v>
      </c>
      <c r="I353">
        <v>111483</v>
      </c>
      <c r="J353">
        <v>253652</v>
      </c>
      <c r="O353">
        <f t="shared" si="15"/>
        <v>142169</v>
      </c>
      <c r="P353">
        <f t="shared" si="16"/>
        <v>111483</v>
      </c>
      <c r="Q353">
        <f t="shared" si="17"/>
        <v>0</v>
      </c>
    </row>
    <row r="354" spans="2:17" x14ac:dyDescent="0.25">
      <c r="B354" s="2" t="s">
        <v>349</v>
      </c>
      <c r="G354">
        <v>334453</v>
      </c>
      <c r="J354">
        <v>334453</v>
      </c>
      <c r="O354">
        <f t="shared" si="15"/>
        <v>0</v>
      </c>
      <c r="P354">
        <f t="shared" si="16"/>
        <v>0</v>
      </c>
      <c r="Q354">
        <f t="shared" si="17"/>
        <v>334453</v>
      </c>
    </row>
    <row r="355" spans="2:17" x14ac:dyDescent="0.25">
      <c r="B355" s="2" t="s">
        <v>350</v>
      </c>
      <c r="C355">
        <v>86409</v>
      </c>
      <c r="I355">
        <v>111483</v>
      </c>
      <c r="J355">
        <v>197892</v>
      </c>
      <c r="O355">
        <f t="shared" si="15"/>
        <v>86409</v>
      </c>
      <c r="P355">
        <f t="shared" si="16"/>
        <v>111483</v>
      </c>
      <c r="Q355">
        <f t="shared" si="17"/>
        <v>0</v>
      </c>
    </row>
    <row r="356" spans="2:17" x14ac:dyDescent="0.25">
      <c r="B356" s="2" t="s">
        <v>351</v>
      </c>
      <c r="C356">
        <v>55741</v>
      </c>
      <c r="G356">
        <v>334453</v>
      </c>
      <c r="I356">
        <v>111483</v>
      </c>
      <c r="J356">
        <v>501677</v>
      </c>
      <c r="O356">
        <f t="shared" si="15"/>
        <v>55741</v>
      </c>
      <c r="P356">
        <f t="shared" si="16"/>
        <v>111483</v>
      </c>
      <c r="Q356">
        <f t="shared" si="17"/>
        <v>334453</v>
      </c>
    </row>
    <row r="357" spans="2:17" x14ac:dyDescent="0.25">
      <c r="B357" s="2" t="s">
        <v>352</v>
      </c>
      <c r="C357">
        <v>55741</v>
      </c>
      <c r="J357">
        <v>55741</v>
      </c>
      <c r="O357">
        <f t="shared" si="15"/>
        <v>55741</v>
      </c>
      <c r="P357">
        <f t="shared" si="16"/>
        <v>0</v>
      </c>
      <c r="Q357">
        <f t="shared" si="17"/>
        <v>0</v>
      </c>
    </row>
    <row r="358" spans="2:17" x14ac:dyDescent="0.25">
      <c r="B358" s="2" t="s">
        <v>353</v>
      </c>
      <c r="C358">
        <v>55741</v>
      </c>
      <c r="I358">
        <v>111483</v>
      </c>
      <c r="J358">
        <v>167224</v>
      </c>
      <c r="O358">
        <f t="shared" si="15"/>
        <v>55741</v>
      </c>
      <c r="P358">
        <f t="shared" si="16"/>
        <v>111483</v>
      </c>
      <c r="Q358">
        <f t="shared" si="17"/>
        <v>0</v>
      </c>
    </row>
    <row r="359" spans="2:17" x14ac:dyDescent="0.25">
      <c r="B359" s="2" t="s">
        <v>354</v>
      </c>
      <c r="G359">
        <v>334453</v>
      </c>
      <c r="J359">
        <v>334453</v>
      </c>
      <c r="O359">
        <f t="shared" si="15"/>
        <v>0</v>
      </c>
      <c r="P359">
        <f t="shared" si="16"/>
        <v>0</v>
      </c>
      <c r="Q359">
        <f t="shared" si="17"/>
        <v>334453</v>
      </c>
    </row>
    <row r="360" spans="2:17" x14ac:dyDescent="0.25">
      <c r="B360" s="2" t="s">
        <v>355</v>
      </c>
      <c r="C360">
        <v>61317</v>
      </c>
      <c r="I360">
        <v>111483</v>
      </c>
      <c r="J360">
        <v>172800</v>
      </c>
      <c r="O360">
        <f t="shared" si="15"/>
        <v>61317</v>
      </c>
      <c r="P360">
        <f t="shared" si="16"/>
        <v>111483</v>
      </c>
      <c r="Q360">
        <f t="shared" si="17"/>
        <v>0</v>
      </c>
    </row>
    <row r="361" spans="2:17" x14ac:dyDescent="0.25">
      <c r="B361" s="2" t="s">
        <v>356</v>
      </c>
      <c r="C361">
        <v>72469</v>
      </c>
      <c r="G361">
        <v>334453</v>
      </c>
      <c r="I361">
        <v>111483</v>
      </c>
      <c r="J361">
        <v>518405</v>
      </c>
      <c r="O361">
        <f t="shared" si="15"/>
        <v>72469</v>
      </c>
      <c r="P361">
        <f t="shared" si="16"/>
        <v>111483</v>
      </c>
      <c r="Q361">
        <f t="shared" si="17"/>
        <v>334453</v>
      </c>
    </row>
    <row r="362" spans="2:17" x14ac:dyDescent="0.25">
      <c r="B362" s="2" t="s">
        <v>357</v>
      </c>
      <c r="C362">
        <v>75257</v>
      </c>
      <c r="I362">
        <v>111483</v>
      </c>
      <c r="J362">
        <v>186740</v>
      </c>
      <c r="O362">
        <f t="shared" si="15"/>
        <v>75257</v>
      </c>
      <c r="P362">
        <f t="shared" si="16"/>
        <v>111483</v>
      </c>
      <c r="Q362">
        <f t="shared" si="17"/>
        <v>0</v>
      </c>
    </row>
    <row r="363" spans="2:17" x14ac:dyDescent="0.25">
      <c r="B363" s="2" t="s">
        <v>358</v>
      </c>
      <c r="G363">
        <v>334453</v>
      </c>
      <c r="J363">
        <v>334453</v>
      </c>
      <c r="O363">
        <f t="shared" si="15"/>
        <v>0</v>
      </c>
      <c r="P363">
        <f t="shared" si="16"/>
        <v>0</v>
      </c>
      <c r="Q363">
        <f t="shared" si="17"/>
        <v>334453</v>
      </c>
    </row>
    <row r="364" spans="2:17" x14ac:dyDescent="0.25">
      <c r="B364" s="2" t="s">
        <v>359</v>
      </c>
      <c r="C364">
        <v>55741</v>
      </c>
      <c r="J364">
        <v>55741</v>
      </c>
      <c r="O364">
        <f t="shared" si="15"/>
        <v>55741</v>
      </c>
      <c r="P364">
        <f t="shared" si="16"/>
        <v>0</v>
      </c>
      <c r="Q364">
        <f t="shared" si="17"/>
        <v>0</v>
      </c>
    </row>
    <row r="365" spans="2:17" x14ac:dyDescent="0.25">
      <c r="B365" s="2" t="s">
        <v>360</v>
      </c>
      <c r="C365">
        <v>61317</v>
      </c>
      <c r="J365">
        <v>61317</v>
      </c>
      <c r="O365">
        <f t="shared" si="15"/>
        <v>61317</v>
      </c>
      <c r="P365">
        <f t="shared" si="16"/>
        <v>0</v>
      </c>
      <c r="Q365">
        <f t="shared" si="17"/>
        <v>0</v>
      </c>
    </row>
    <row r="366" spans="2:17" x14ac:dyDescent="0.25">
      <c r="B366" s="2" t="s">
        <v>361</v>
      </c>
      <c r="C366">
        <v>97561</v>
      </c>
      <c r="I366">
        <v>111483</v>
      </c>
      <c r="J366">
        <v>209044</v>
      </c>
      <c r="O366">
        <f t="shared" si="15"/>
        <v>97561</v>
      </c>
      <c r="P366">
        <f t="shared" si="16"/>
        <v>111483</v>
      </c>
      <c r="Q366">
        <f t="shared" si="17"/>
        <v>0</v>
      </c>
    </row>
    <row r="367" spans="2:17" x14ac:dyDescent="0.25">
      <c r="B367" s="2" t="s">
        <v>362</v>
      </c>
      <c r="G367">
        <v>334453</v>
      </c>
      <c r="J367">
        <v>334453</v>
      </c>
      <c r="O367">
        <f t="shared" si="15"/>
        <v>0</v>
      </c>
      <c r="P367">
        <f t="shared" si="16"/>
        <v>0</v>
      </c>
      <c r="Q367">
        <f t="shared" si="17"/>
        <v>334453</v>
      </c>
    </row>
    <row r="368" spans="2:17" x14ac:dyDescent="0.25">
      <c r="B368" s="2" t="s">
        <v>363</v>
      </c>
      <c r="G368">
        <v>334453</v>
      </c>
      <c r="J368">
        <v>334453</v>
      </c>
      <c r="O368">
        <f t="shared" si="15"/>
        <v>0</v>
      </c>
      <c r="P368">
        <f t="shared" si="16"/>
        <v>0</v>
      </c>
      <c r="Q368">
        <f t="shared" si="17"/>
        <v>334453</v>
      </c>
    </row>
    <row r="369" spans="2:17" x14ac:dyDescent="0.25">
      <c r="B369" s="2" t="s">
        <v>364</v>
      </c>
      <c r="G369">
        <v>334453</v>
      </c>
      <c r="J369">
        <v>334453</v>
      </c>
      <c r="O369">
        <f t="shared" si="15"/>
        <v>0</v>
      </c>
      <c r="P369">
        <f t="shared" si="16"/>
        <v>0</v>
      </c>
      <c r="Q369">
        <f t="shared" si="17"/>
        <v>334453</v>
      </c>
    </row>
    <row r="370" spans="2:17" x14ac:dyDescent="0.25">
      <c r="B370" s="2" t="s">
        <v>365</v>
      </c>
      <c r="C370">
        <v>55741</v>
      </c>
      <c r="J370">
        <v>55741</v>
      </c>
      <c r="O370">
        <f t="shared" si="15"/>
        <v>55741</v>
      </c>
      <c r="P370">
        <f t="shared" si="16"/>
        <v>0</v>
      </c>
      <c r="Q370">
        <f t="shared" si="17"/>
        <v>0</v>
      </c>
    </row>
    <row r="371" spans="2:17" x14ac:dyDescent="0.25">
      <c r="B371" s="2" t="s">
        <v>366</v>
      </c>
      <c r="C371">
        <v>55741</v>
      </c>
      <c r="I371">
        <v>111483</v>
      </c>
      <c r="J371">
        <v>167224</v>
      </c>
      <c r="O371">
        <f t="shared" si="15"/>
        <v>55741</v>
      </c>
      <c r="P371">
        <f t="shared" si="16"/>
        <v>111483</v>
      </c>
      <c r="Q371">
        <f t="shared" si="17"/>
        <v>0</v>
      </c>
    </row>
    <row r="372" spans="2:17" x14ac:dyDescent="0.25">
      <c r="B372" s="2" t="s">
        <v>367</v>
      </c>
      <c r="C372">
        <v>125441</v>
      </c>
      <c r="I372">
        <v>111483</v>
      </c>
      <c r="J372">
        <v>236924</v>
      </c>
      <c r="O372">
        <f t="shared" si="15"/>
        <v>125441</v>
      </c>
      <c r="P372">
        <f t="shared" si="16"/>
        <v>111483</v>
      </c>
      <c r="Q372">
        <f t="shared" si="17"/>
        <v>0</v>
      </c>
    </row>
    <row r="373" spans="2:17" x14ac:dyDescent="0.25">
      <c r="B373" s="2" t="s">
        <v>368</v>
      </c>
      <c r="G373">
        <v>334453</v>
      </c>
      <c r="J373">
        <v>334453</v>
      </c>
      <c r="O373">
        <f t="shared" si="15"/>
        <v>0</v>
      </c>
      <c r="P373">
        <f t="shared" si="16"/>
        <v>0</v>
      </c>
      <c r="Q373">
        <f t="shared" si="17"/>
        <v>334453</v>
      </c>
    </row>
    <row r="374" spans="2:17" x14ac:dyDescent="0.25">
      <c r="B374" s="2" t="s">
        <v>369</v>
      </c>
      <c r="C374">
        <v>55741</v>
      </c>
      <c r="I374">
        <v>111483</v>
      </c>
      <c r="J374">
        <v>167224</v>
      </c>
      <c r="O374">
        <f t="shared" si="15"/>
        <v>55741</v>
      </c>
      <c r="P374">
        <f t="shared" si="16"/>
        <v>111483</v>
      </c>
      <c r="Q374">
        <f t="shared" si="17"/>
        <v>0</v>
      </c>
    </row>
    <row r="375" spans="2:17" x14ac:dyDescent="0.25">
      <c r="B375" s="2" t="s">
        <v>370</v>
      </c>
      <c r="C375">
        <v>55741</v>
      </c>
      <c r="I375">
        <v>111483</v>
      </c>
      <c r="J375">
        <v>167224</v>
      </c>
      <c r="O375">
        <f t="shared" si="15"/>
        <v>55741</v>
      </c>
      <c r="P375">
        <f t="shared" si="16"/>
        <v>111483</v>
      </c>
      <c r="Q375">
        <f t="shared" si="17"/>
        <v>0</v>
      </c>
    </row>
    <row r="376" spans="2:17" x14ac:dyDescent="0.25">
      <c r="B376" s="2" t="s">
        <v>371</v>
      </c>
      <c r="G376">
        <v>334453</v>
      </c>
      <c r="J376">
        <v>334453</v>
      </c>
      <c r="O376">
        <f t="shared" si="15"/>
        <v>0</v>
      </c>
      <c r="P376">
        <f t="shared" si="16"/>
        <v>0</v>
      </c>
      <c r="Q376">
        <f t="shared" si="17"/>
        <v>334453</v>
      </c>
    </row>
    <row r="377" spans="2:17" x14ac:dyDescent="0.25">
      <c r="B377" s="2" t="s">
        <v>372</v>
      </c>
      <c r="C377">
        <v>66893</v>
      </c>
      <c r="I377">
        <v>111483</v>
      </c>
      <c r="J377">
        <v>178376</v>
      </c>
      <c r="O377">
        <f t="shared" si="15"/>
        <v>66893</v>
      </c>
      <c r="P377">
        <f t="shared" si="16"/>
        <v>111483</v>
      </c>
      <c r="Q377">
        <f t="shared" si="17"/>
        <v>0</v>
      </c>
    </row>
    <row r="378" spans="2:17" x14ac:dyDescent="0.25">
      <c r="B378" s="2" t="s">
        <v>373</v>
      </c>
      <c r="C378">
        <v>55741</v>
      </c>
      <c r="J378">
        <v>55741</v>
      </c>
      <c r="O378">
        <f t="shared" si="15"/>
        <v>55741</v>
      </c>
      <c r="P378">
        <f t="shared" si="16"/>
        <v>0</v>
      </c>
      <c r="Q378">
        <f t="shared" si="17"/>
        <v>0</v>
      </c>
    </row>
    <row r="379" spans="2:17" x14ac:dyDescent="0.25">
      <c r="B379" s="2" t="s">
        <v>374</v>
      </c>
      <c r="G379">
        <v>434791</v>
      </c>
      <c r="J379">
        <v>434791</v>
      </c>
      <c r="O379">
        <f t="shared" si="15"/>
        <v>0</v>
      </c>
      <c r="P379">
        <f t="shared" si="16"/>
        <v>0</v>
      </c>
      <c r="Q379">
        <f t="shared" si="17"/>
        <v>434791</v>
      </c>
    </row>
    <row r="380" spans="2:17" x14ac:dyDescent="0.25">
      <c r="B380" s="2" t="s">
        <v>375</v>
      </c>
      <c r="C380">
        <v>55741</v>
      </c>
      <c r="G380">
        <v>334453</v>
      </c>
      <c r="I380">
        <v>111483</v>
      </c>
      <c r="J380">
        <v>501677</v>
      </c>
      <c r="O380">
        <f t="shared" si="15"/>
        <v>55741</v>
      </c>
      <c r="P380">
        <f t="shared" si="16"/>
        <v>111483</v>
      </c>
      <c r="Q380">
        <f t="shared" si="17"/>
        <v>334453</v>
      </c>
    </row>
    <row r="381" spans="2:17" x14ac:dyDescent="0.25">
      <c r="B381" s="2" t="s">
        <v>376</v>
      </c>
      <c r="G381">
        <v>334453</v>
      </c>
      <c r="J381">
        <v>334453</v>
      </c>
      <c r="O381">
        <f t="shared" si="15"/>
        <v>0</v>
      </c>
      <c r="P381">
        <f t="shared" si="16"/>
        <v>0</v>
      </c>
      <c r="Q381">
        <f t="shared" si="17"/>
        <v>334453</v>
      </c>
    </row>
    <row r="382" spans="2:17" x14ac:dyDescent="0.25">
      <c r="B382" s="2" t="s">
        <v>377</v>
      </c>
      <c r="C382">
        <v>55741</v>
      </c>
      <c r="I382">
        <v>111483</v>
      </c>
      <c r="J382">
        <v>167224</v>
      </c>
      <c r="O382">
        <f t="shared" si="15"/>
        <v>55741</v>
      </c>
      <c r="P382">
        <f t="shared" si="16"/>
        <v>111483</v>
      </c>
      <c r="Q382">
        <f t="shared" si="17"/>
        <v>0</v>
      </c>
    </row>
    <row r="383" spans="2:17" x14ac:dyDescent="0.25">
      <c r="B383" s="2" t="s">
        <v>378</v>
      </c>
      <c r="C383">
        <v>55741</v>
      </c>
      <c r="J383">
        <v>55741</v>
      </c>
      <c r="O383">
        <f t="shared" si="15"/>
        <v>55741</v>
      </c>
      <c r="P383">
        <f t="shared" si="16"/>
        <v>0</v>
      </c>
      <c r="Q383">
        <f t="shared" si="17"/>
        <v>0</v>
      </c>
    </row>
    <row r="384" spans="2:17" x14ac:dyDescent="0.25">
      <c r="B384" s="2" t="s">
        <v>379</v>
      </c>
      <c r="C384">
        <v>55741</v>
      </c>
      <c r="J384">
        <v>55741</v>
      </c>
      <c r="O384">
        <f t="shared" si="15"/>
        <v>55741</v>
      </c>
      <c r="P384">
        <f t="shared" si="16"/>
        <v>0</v>
      </c>
      <c r="Q384">
        <f t="shared" si="17"/>
        <v>0</v>
      </c>
    </row>
    <row r="385" spans="2:17" x14ac:dyDescent="0.25">
      <c r="B385" s="2" t="s">
        <v>380</v>
      </c>
      <c r="C385">
        <v>55741</v>
      </c>
      <c r="J385">
        <v>55741</v>
      </c>
      <c r="O385">
        <f t="shared" si="15"/>
        <v>55741</v>
      </c>
      <c r="P385">
        <f t="shared" si="16"/>
        <v>0</v>
      </c>
      <c r="Q385">
        <f t="shared" si="17"/>
        <v>0</v>
      </c>
    </row>
    <row r="386" spans="2:17" x14ac:dyDescent="0.25">
      <c r="B386" s="2" t="s">
        <v>381</v>
      </c>
      <c r="C386">
        <v>55741</v>
      </c>
      <c r="G386">
        <v>334453</v>
      </c>
      <c r="I386">
        <v>111483</v>
      </c>
      <c r="J386">
        <v>501677</v>
      </c>
      <c r="O386">
        <f t="shared" si="15"/>
        <v>55741</v>
      </c>
      <c r="P386">
        <f t="shared" si="16"/>
        <v>111483</v>
      </c>
      <c r="Q386">
        <f t="shared" si="17"/>
        <v>334453</v>
      </c>
    </row>
    <row r="387" spans="2:17" x14ac:dyDescent="0.25">
      <c r="B387" s="2" t="s">
        <v>382</v>
      </c>
      <c r="C387">
        <v>55741</v>
      </c>
      <c r="J387">
        <v>55741</v>
      </c>
      <c r="O387">
        <f t="shared" si="15"/>
        <v>55741</v>
      </c>
      <c r="P387">
        <f t="shared" si="16"/>
        <v>0</v>
      </c>
      <c r="Q387">
        <f t="shared" si="17"/>
        <v>0</v>
      </c>
    </row>
    <row r="388" spans="2:17" x14ac:dyDescent="0.25">
      <c r="B388" s="2" t="s">
        <v>383</v>
      </c>
      <c r="C388">
        <v>55741</v>
      </c>
      <c r="J388">
        <v>55741</v>
      </c>
      <c r="O388">
        <f t="shared" si="15"/>
        <v>55741</v>
      </c>
      <c r="P388">
        <f t="shared" si="16"/>
        <v>0</v>
      </c>
      <c r="Q388">
        <f t="shared" si="17"/>
        <v>0</v>
      </c>
    </row>
    <row r="389" spans="2:17" x14ac:dyDescent="0.25">
      <c r="B389" s="2" t="s">
        <v>384</v>
      </c>
      <c r="C389">
        <v>55741</v>
      </c>
      <c r="D389">
        <v>55741</v>
      </c>
      <c r="E389">
        <v>55741</v>
      </c>
      <c r="J389">
        <v>167223</v>
      </c>
      <c r="O389">
        <f t="shared" si="15"/>
        <v>167223</v>
      </c>
      <c r="P389">
        <f t="shared" si="16"/>
        <v>0</v>
      </c>
      <c r="Q389">
        <f t="shared" si="17"/>
        <v>0</v>
      </c>
    </row>
    <row r="390" spans="2:17" x14ac:dyDescent="0.25">
      <c r="B390" s="2" t="s">
        <v>385</v>
      </c>
      <c r="C390">
        <v>55741</v>
      </c>
      <c r="I390">
        <v>111483</v>
      </c>
      <c r="J390">
        <v>167224</v>
      </c>
      <c r="O390">
        <f t="shared" si="15"/>
        <v>55741</v>
      </c>
      <c r="P390">
        <f t="shared" si="16"/>
        <v>111483</v>
      </c>
      <c r="Q390">
        <f t="shared" si="17"/>
        <v>0</v>
      </c>
    </row>
    <row r="391" spans="2:17" x14ac:dyDescent="0.25">
      <c r="B391" s="2" t="s">
        <v>386</v>
      </c>
      <c r="C391">
        <v>55741</v>
      </c>
      <c r="G391">
        <v>334453</v>
      </c>
      <c r="I391">
        <v>111483</v>
      </c>
      <c r="J391">
        <v>501677</v>
      </c>
      <c r="O391">
        <f t="shared" ref="O391:O421" si="18">SUM(C391:F391)</f>
        <v>55741</v>
      </c>
      <c r="P391">
        <f t="shared" ref="P391:P421" si="19">SUM(I391)</f>
        <v>111483</v>
      </c>
      <c r="Q391">
        <f t="shared" ref="Q391:Q421" si="20">SUM(G391:H391)</f>
        <v>334453</v>
      </c>
    </row>
    <row r="392" spans="2:17" x14ac:dyDescent="0.25">
      <c r="B392" s="2" t="s">
        <v>387</v>
      </c>
      <c r="C392">
        <v>55741</v>
      </c>
      <c r="I392">
        <v>111483</v>
      </c>
      <c r="J392">
        <v>167224</v>
      </c>
      <c r="O392">
        <f t="shared" si="18"/>
        <v>55741</v>
      </c>
      <c r="P392">
        <f t="shared" si="19"/>
        <v>111483</v>
      </c>
      <c r="Q392">
        <f t="shared" si="20"/>
        <v>0</v>
      </c>
    </row>
    <row r="393" spans="2:17" x14ac:dyDescent="0.25">
      <c r="B393" s="2" t="s">
        <v>388</v>
      </c>
      <c r="G393">
        <v>334453</v>
      </c>
      <c r="J393">
        <v>334453</v>
      </c>
      <c r="O393">
        <f t="shared" si="18"/>
        <v>0</v>
      </c>
      <c r="P393">
        <f t="shared" si="19"/>
        <v>0</v>
      </c>
      <c r="Q393">
        <f t="shared" si="20"/>
        <v>334453</v>
      </c>
    </row>
    <row r="394" spans="2:17" x14ac:dyDescent="0.25">
      <c r="B394" s="2" t="s">
        <v>389</v>
      </c>
      <c r="G394">
        <v>334453</v>
      </c>
      <c r="J394">
        <v>334453</v>
      </c>
      <c r="O394">
        <f t="shared" si="18"/>
        <v>0</v>
      </c>
      <c r="P394">
        <f t="shared" si="19"/>
        <v>0</v>
      </c>
      <c r="Q394">
        <f t="shared" si="20"/>
        <v>334453</v>
      </c>
    </row>
    <row r="395" spans="2:17" x14ac:dyDescent="0.25">
      <c r="B395" s="2" t="s">
        <v>390</v>
      </c>
      <c r="G395">
        <v>334453</v>
      </c>
      <c r="J395">
        <v>334453</v>
      </c>
      <c r="O395">
        <f t="shared" si="18"/>
        <v>0</v>
      </c>
      <c r="P395">
        <f t="shared" si="19"/>
        <v>0</v>
      </c>
      <c r="Q395">
        <f t="shared" si="20"/>
        <v>334453</v>
      </c>
    </row>
    <row r="396" spans="2:17" x14ac:dyDescent="0.25">
      <c r="B396" s="2" t="s">
        <v>391</v>
      </c>
      <c r="C396">
        <v>55741</v>
      </c>
      <c r="J396">
        <v>55741</v>
      </c>
      <c r="O396">
        <f t="shared" si="18"/>
        <v>55741</v>
      </c>
      <c r="P396">
        <f t="shared" si="19"/>
        <v>0</v>
      </c>
      <c r="Q396">
        <f t="shared" si="20"/>
        <v>0</v>
      </c>
    </row>
    <row r="397" spans="2:17" x14ac:dyDescent="0.25">
      <c r="B397" s="2" t="s">
        <v>392</v>
      </c>
      <c r="C397">
        <v>55741</v>
      </c>
      <c r="I397">
        <v>111483</v>
      </c>
      <c r="J397">
        <v>167224</v>
      </c>
      <c r="O397">
        <f t="shared" si="18"/>
        <v>55741</v>
      </c>
      <c r="P397">
        <f t="shared" si="19"/>
        <v>111483</v>
      </c>
      <c r="Q397">
        <f t="shared" si="20"/>
        <v>0</v>
      </c>
    </row>
    <row r="398" spans="2:17" x14ac:dyDescent="0.25">
      <c r="B398" s="2" t="s">
        <v>393</v>
      </c>
      <c r="G398">
        <v>334453</v>
      </c>
      <c r="J398">
        <v>334453</v>
      </c>
      <c r="O398">
        <f t="shared" si="18"/>
        <v>0</v>
      </c>
      <c r="P398">
        <f t="shared" si="19"/>
        <v>0</v>
      </c>
      <c r="Q398">
        <f t="shared" si="20"/>
        <v>334453</v>
      </c>
    </row>
    <row r="399" spans="2:17" x14ac:dyDescent="0.25">
      <c r="B399" s="2" t="s">
        <v>394</v>
      </c>
      <c r="C399">
        <v>55741</v>
      </c>
      <c r="E399">
        <v>55741</v>
      </c>
      <c r="G399">
        <v>334453</v>
      </c>
      <c r="I399">
        <v>111483</v>
      </c>
      <c r="J399">
        <v>557418</v>
      </c>
      <c r="O399">
        <f t="shared" si="18"/>
        <v>111482</v>
      </c>
      <c r="P399">
        <f t="shared" si="19"/>
        <v>111483</v>
      </c>
      <c r="Q399">
        <f t="shared" si="20"/>
        <v>334453</v>
      </c>
    </row>
    <row r="400" spans="2:17" x14ac:dyDescent="0.25">
      <c r="B400" s="2" t="s">
        <v>395</v>
      </c>
      <c r="C400">
        <v>55741</v>
      </c>
      <c r="D400">
        <v>55741</v>
      </c>
      <c r="F400">
        <v>55741</v>
      </c>
      <c r="I400">
        <v>111483</v>
      </c>
      <c r="J400">
        <v>278706</v>
      </c>
      <c r="O400">
        <f t="shared" si="18"/>
        <v>167223</v>
      </c>
      <c r="P400">
        <f t="shared" si="19"/>
        <v>111483</v>
      </c>
      <c r="Q400">
        <f t="shared" si="20"/>
        <v>0</v>
      </c>
    </row>
    <row r="401" spans="2:17" x14ac:dyDescent="0.25">
      <c r="B401" s="2" t="s">
        <v>396</v>
      </c>
      <c r="G401">
        <v>334453</v>
      </c>
      <c r="J401">
        <v>334453</v>
      </c>
      <c r="O401">
        <f t="shared" si="18"/>
        <v>0</v>
      </c>
      <c r="P401">
        <f t="shared" si="19"/>
        <v>0</v>
      </c>
      <c r="Q401">
        <f t="shared" si="20"/>
        <v>334453</v>
      </c>
    </row>
    <row r="402" spans="2:17" x14ac:dyDescent="0.25">
      <c r="B402" s="2" t="s">
        <v>397</v>
      </c>
      <c r="C402">
        <v>0</v>
      </c>
      <c r="J402">
        <v>0</v>
      </c>
      <c r="O402">
        <f t="shared" si="18"/>
        <v>0</v>
      </c>
      <c r="P402">
        <f t="shared" si="19"/>
        <v>0</v>
      </c>
      <c r="Q402">
        <f t="shared" si="20"/>
        <v>0</v>
      </c>
    </row>
    <row r="403" spans="2:17" x14ac:dyDescent="0.25">
      <c r="B403" s="2" t="s">
        <v>398</v>
      </c>
      <c r="C403">
        <v>55741</v>
      </c>
      <c r="G403">
        <v>334453</v>
      </c>
      <c r="I403">
        <v>111483</v>
      </c>
      <c r="J403">
        <v>501677</v>
      </c>
      <c r="O403">
        <f t="shared" si="18"/>
        <v>55741</v>
      </c>
      <c r="P403">
        <f t="shared" si="19"/>
        <v>111483</v>
      </c>
      <c r="Q403">
        <f t="shared" si="20"/>
        <v>334453</v>
      </c>
    </row>
    <row r="404" spans="2:17" x14ac:dyDescent="0.25">
      <c r="B404" s="2" t="s">
        <v>949</v>
      </c>
      <c r="C404">
        <v>144957</v>
      </c>
      <c r="G404">
        <v>334453</v>
      </c>
      <c r="I404">
        <v>111483</v>
      </c>
      <c r="J404">
        <v>590893</v>
      </c>
      <c r="O404">
        <f t="shared" si="18"/>
        <v>144957</v>
      </c>
      <c r="P404">
        <f t="shared" si="19"/>
        <v>111483</v>
      </c>
      <c r="Q404">
        <f t="shared" si="20"/>
        <v>334453</v>
      </c>
    </row>
    <row r="405" spans="2:17" x14ac:dyDescent="0.25">
      <c r="B405" s="2" t="s">
        <v>950</v>
      </c>
      <c r="C405">
        <v>125441</v>
      </c>
      <c r="G405">
        <v>334453</v>
      </c>
      <c r="I405">
        <v>111483</v>
      </c>
      <c r="J405">
        <v>571377</v>
      </c>
      <c r="O405">
        <f t="shared" si="18"/>
        <v>125441</v>
      </c>
      <c r="P405">
        <f t="shared" si="19"/>
        <v>111483</v>
      </c>
      <c r="Q405">
        <f t="shared" si="20"/>
        <v>334453</v>
      </c>
    </row>
    <row r="406" spans="2:17" x14ac:dyDescent="0.25">
      <c r="B406" s="2" t="s">
        <v>399</v>
      </c>
      <c r="C406">
        <v>22080893</v>
      </c>
      <c r="D406">
        <v>390187</v>
      </c>
      <c r="E406">
        <v>222964</v>
      </c>
      <c r="F406">
        <v>55741</v>
      </c>
      <c r="G406">
        <v>57709939</v>
      </c>
      <c r="H406">
        <v>334453</v>
      </c>
      <c r="I406">
        <v>23857341</v>
      </c>
      <c r="J406">
        <v>104651518</v>
      </c>
      <c r="O406">
        <f t="shared" si="18"/>
        <v>22749785</v>
      </c>
      <c r="P406">
        <f t="shared" si="19"/>
        <v>23857341</v>
      </c>
      <c r="Q406">
        <f t="shared" si="20"/>
        <v>58044392</v>
      </c>
    </row>
    <row r="407" spans="2:17" x14ac:dyDescent="0.25">
      <c r="O407">
        <f t="shared" si="18"/>
        <v>0</v>
      </c>
      <c r="P407">
        <f t="shared" si="19"/>
        <v>0</v>
      </c>
      <c r="Q407">
        <f t="shared" si="20"/>
        <v>0</v>
      </c>
    </row>
    <row r="408" spans="2:17" x14ac:dyDescent="0.25">
      <c r="O408">
        <f t="shared" si="18"/>
        <v>0</v>
      </c>
      <c r="P408">
        <f t="shared" si="19"/>
        <v>0</v>
      </c>
      <c r="Q408">
        <f t="shared" si="20"/>
        <v>0</v>
      </c>
    </row>
    <row r="409" spans="2:17" x14ac:dyDescent="0.25">
      <c r="O409">
        <f t="shared" si="18"/>
        <v>0</v>
      </c>
      <c r="P409">
        <f t="shared" si="19"/>
        <v>0</v>
      </c>
      <c r="Q409">
        <f t="shared" si="20"/>
        <v>0</v>
      </c>
    </row>
    <row r="410" spans="2:17" x14ac:dyDescent="0.25">
      <c r="O410">
        <f t="shared" si="18"/>
        <v>0</v>
      </c>
      <c r="P410">
        <f t="shared" si="19"/>
        <v>0</v>
      </c>
      <c r="Q410">
        <f t="shared" si="20"/>
        <v>0</v>
      </c>
    </row>
    <row r="411" spans="2:17" x14ac:dyDescent="0.25">
      <c r="O411">
        <f t="shared" si="18"/>
        <v>0</v>
      </c>
      <c r="P411">
        <f t="shared" si="19"/>
        <v>0</v>
      </c>
      <c r="Q411">
        <f t="shared" si="20"/>
        <v>0</v>
      </c>
    </row>
    <row r="412" spans="2:17" x14ac:dyDescent="0.25">
      <c r="O412">
        <f t="shared" si="18"/>
        <v>0</v>
      </c>
      <c r="P412">
        <f t="shared" si="19"/>
        <v>0</v>
      </c>
      <c r="Q412">
        <f t="shared" si="20"/>
        <v>0</v>
      </c>
    </row>
    <row r="413" spans="2:17" x14ac:dyDescent="0.25">
      <c r="O413">
        <f t="shared" si="18"/>
        <v>0</v>
      </c>
      <c r="P413">
        <f t="shared" si="19"/>
        <v>0</v>
      </c>
      <c r="Q413">
        <f t="shared" si="20"/>
        <v>0</v>
      </c>
    </row>
    <row r="414" spans="2:17" x14ac:dyDescent="0.25">
      <c r="O414">
        <f t="shared" si="18"/>
        <v>0</v>
      </c>
      <c r="P414">
        <f t="shared" si="19"/>
        <v>0</v>
      </c>
      <c r="Q414">
        <f t="shared" si="20"/>
        <v>0</v>
      </c>
    </row>
    <row r="415" spans="2:17" x14ac:dyDescent="0.25">
      <c r="O415">
        <f t="shared" si="18"/>
        <v>0</v>
      </c>
      <c r="P415">
        <f t="shared" si="19"/>
        <v>0</v>
      </c>
      <c r="Q415">
        <f t="shared" si="20"/>
        <v>0</v>
      </c>
    </row>
    <row r="416" spans="2:17" x14ac:dyDescent="0.25">
      <c r="O416">
        <f t="shared" si="18"/>
        <v>0</v>
      </c>
      <c r="P416">
        <f t="shared" si="19"/>
        <v>0</v>
      </c>
      <c r="Q416">
        <f t="shared" si="20"/>
        <v>0</v>
      </c>
    </row>
    <row r="417" spans="15:17" x14ac:dyDescent="0.25">
      <c r="O417">
        <f t="shared" si="18"/>
        <v>0</v>
      </c>
      <c r="P417">
        <f t="shared" si="19"/>
        <v>0</v>
      </c>
      <c r="Q417">
        <f t="shared" si="20"/>
        <v>0</v>
      </c>
    </row>
    <row r="418" spans="15:17" x14ac:dyDescent="0.25">
      <c r="O418">
        <f t="shared" si="18"/>
        <v>0</v>
      </c>
      <c r="P418">
        <f t="shared" si="19"/>
        <v>0</v>
      </c>
      <c r="Q418">
        <f t="shared" si="20"/>
        <v>0</v>
      </c>
    </row>
    <row r="419" spans="15:17" x14ac:dyDescent="0.25">
      <c r="O419">
        <f t="shared" si="18"/>
        <v>0</v>
      </c>
      <c r="P419">
        <f t="shared" si="19"/>
        <v>0</v>
      </c>
      <c r="Q419">
        <f t="shared" si="20"/>
        <v>0</v>
      </c>
    </row>
    <row r="420" spans="15:17" x14ac:dyDescent="0.25">
      <c r="O420">
        <f t="shared" si="18"/>
        <v>0</v>
      </c>
      <c r="P420">
        <f t="shared" si="19"/>
        <v>0</v>
      </c>
      <c r="Q420">
        <f t="shared" si="20"/>
        <v>0</v>
      </c>
    </row>
    <row r="421" spans="15:17" x14ac:dyDescent="0.25">
      <c r="O421">
        <f t="shared" si="18"/>
        <v>0</v>
      </c>
      <c r="P421">
        <f t="shared" si="19"/>
        <v>0</v>
      </c>
      <c r="Q421">
        <f t="shared" si="20"/>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B3:GX421"/>
  <sheetViews>
    <sheetView workbookViewId="0">
      <selection activeCell="F3" sqref="F3"/>
    </sheetView>
  </sheetViews>
  <sheetFormatPr defaultRowHeight="15" x14ac:dyDescent="0.25"/>
  <cols>
    <col min="1" max="1" width="1.7109375" customWidth="1"/>
    <col min="2" max="2" width="47.7109375" bestFit="1" customWidth="1"/>
    <col min="3" max="3" width="16.28515625" bestFit="1" customWidth="1"/>
    <col min="4" max="5" width="7" bestFit="1" customWidth="1"/>
    <col min="6" max="6" width="6" bestFit="1" customWidth="1"/>
    <col min="7" max="7" width="9" bestFit="1" customWidth="1"/>
    <col min="8" max="8" width="7" bestFit="1" customWidth="1"/>
    <col min="9" max="9" width="9" bestFit="1" customWidth="1"/>
    <col min="10" max="10" width="11.28515625" bestFit="1" customWidth="1"/>
    <col min="11" max="12" width="3" bestFit="1" customWidth="1"/>
    <col min="13" max="13" width="11.28515625" bestFit="1" customWidth="1"/>
    <col min="14" max="14" width="1.7109375" customWidth="1"/>
    <col min="15" max="15" width="10.28515625" customWidth="1"/>
    <col min="16" max="17" width="9" bestFit="1" customWidth="1"/>
    <col min="18" max="19" width="3.28515625" bestFit="1" customWidth="1"/>
    <col min="20" max="20" width="3.85546875" bestFit="1" customWidth="1"/>
    <col min="21" max="22" width="3.28515625" bestFit="1" customWidth="1"/>
    <col min="23" max="23" width="3.7109375" bestFit="1" customWidth="1"/>
    <col min="24" max="24" width="7" bestFit="1" customWidth="1"/>
    <col min="25" max="27" width="3" bestFit="1" customWidth="1"/>
    <col min="28" max="29" width="3.28515625" bestFit="1" customWidth="1"/>
    <col min="30" max="30" width="3.7109375" bestFit="1" customWidth="1"/>
    <col min="31" max="31" width="7" bestFit="1" customWidth="1"/>
    <col min="32" max="34" width="3" bestFit="1" customWidth="1"/>
    <col min="35" max="36" width="3.28515625" bestFit="1" customWidth="1"/>
    <col min="37" max="37" width="3.7109375" bestFit="1" customWidth="1"/>
    <col min="38" max="38" width="7" bestFit="1" customWidth="1"/>
    <col min="39" max="41" width="3" bestFit="1" customWidth="1"/>
    <col min="42" max="43" width="3.28515625" bestFit="1" customWidth="1"/>
    <col min="44" max="44" width="3.7109375" bestFit="1" customWidth="1"/>
    <col min="45" max="45" width="7" bestFit="1" customWidth="1"/>
    <col min="46" max="48" width="3" bestFit="1" customWidth="1"/>
    <col min="49" max="50" width="3.28515625" bestFit="1" customWidth="1"/>
    <col min="51" max="51" width="3.7109375" bestFit="1" customWidth="1"/>
    <col min="52" max="52" width="7" bestFit="1" customWidth="1"/>
    <col min="53" max="55" width="3" bestFit="1" customWidth="1"/>
    <col min="56" max="57" width="3.28515625" bestFit="1" customWidth="1"/>
    <col min="58" max="58" width="3.7109375" bestFit="1" customWidth="1"/>
    <col min="59" max="59" width="7" bestFit="1" customWidth="1"/>
    <col min="60" max="62" width="3" bestFit="1" customWidth="1"/>
    <col min="63" max="64" width="3.28515625" bestFit="1" customWidth="1"/>
    <col min="65" max="65" width="3.7109375" bestFit="1" customWidth="1"/>
    <col min="66" max="66" width="7" bestFit="1" customWidth="1"/>
    <col min="67" max="69" width="3" bestFit="1" customWidth="1"/>
    <col min="70" max="71" width="3.28515625" bestFit="1" customWidth="1"/>
    <col min="72" max="72" width="3.7109375" bestFit="1" customWidth="1"/>
    <col min="73" max="73" width="7" bestFit="1" customWidth="1"/>
    <col min="74" max="76" width="3" bestFit="1" customWidth="1"/>
    <col min="77" max="78" width="3.28515625" bestFit="1" customWidth="1"/>
    <col min="79" max="79" width="3.7109375" bestFit="1" customWidth="1"/>
    <col min="80" max="80" width="7" bestFit="1" customWidth="1"/>
    <col min="81" max="83" width="3" bestFit="1" customWidth="1"/>
    <col min="84" max="85" width="3.28515625" bestFit="1" customWidth="1"/>
    <col min="86" max="86" width="3.7109375" bestFit="1" customWidth="1"/>
    <col min="87" max="87" width="7" bestFit="1" customWidth="1"/>
    <col min="88" max="90" width="3" bestFit="1" customWidth="1"/>
    <col min="91" max="92" width="3.28515625" bestFit="1" customWidth="1"/>
    <col min="93" max="94" width="3.7109375" bestFit="1" customWidth="1"/>
    <col min="95" max="95" width="7" bestFit="1" customWidth="1"/>
    <col min="96" max="98" width="3" bestFit="1" customWidth="1"/>
    <col min="99" max="100" width="3.28515625" bestFit="1" customWidth="1"/>
    <col min="101" max="102" width="3.7109375" bestFit="1" customWidth="1"/>
    <col min="103" max="103" width="7" bestFit="1" customWidth="1"/>
    <col min="104" max="106" width="3" bestFit="1" customWidth="1"/>
    <col min="107" max="108" width="3.28515625" bestFit="1" customWidth="1"/>
    <col min="109" max="110" width="3.7109375" bestFit="1" customWidth="1"/>
    <col min="111" max="111" width="7" bestFit="1" customWidth="1"/>
    <col min="112" max="114" width="3" bestFit="1" customWidth="1"/>
    <col min="115" max="116" width="3.28515625" bestFit="1" customWidth="1"/>
    <col min="117" max="118" width="3.7109375" bestFit="1" customWidth="1"/>
    <col min="119" max="119" width="7" bestFit="1" customWidth="1"/>
    <col min="120" max="122" width="3" bestFit="1" customWidth="1"/>
    <col min="123" max="125" width="3.28515625" bestFit="1" customWidth="1"/>
    <col min="126" max="128" width="3.7109375" bestFit="1" customWidth="1"/>
    <col min="129" max="129" width="7" bestFit="1" customWidth="1"/>
    <col min="130" max="132" width="3" bestFit="1" customWidth="1"/>
    <col min="133" max="135" width="3.28515625" bestFit="1" customWidth="1"/>
    <col min="136" max="138" width="3.7109375" bestFit="1" customWidth="1"/>
    <col min="139" max="139" width="7" bestFit="1" customWidth="1"/>
    <col min="140" max="142" width="3" bestFit="1" customWidth="1"/>
    <col min="143" max="145" width="3.28515625" bestFit="1" customWidth="1"/>
    <col min="146" max="148" width="3.7109375" bestFit="1" customWidth="1"/>
    <col min="149" max="149" width="7" bestFit="1" customWidth="1"/>
    <col min="150" max="152" width="3" bestFit="1" customWidth="1"/>
    <col min="153" max="155" width="3.28515625" bestFit="1" customWidth="1"/>
    <col min="156" max="157" width="3.7109375" bestFit="1" customWidth="1"/>
    <col min="158" max="158" width="7" bestFit="1" customWidth="1"/>
    <col min="159" max="161" width="3" bestFit="1" customWidth="1"/>
    <col min="162" max="164" width="3.28515625" bestFit="1" customWidth="1"/>
    <col min="165" max="166" width="3.7109375" bestFit="1" customWidth="1"/>
    <col min="167" max="167" width="7" bestFit="1" customWidth="1"/>
    <col min="168" max="170" width="3" bestFit="1" customWidth="1"/>
    <col min="171" max="173" width="3.28515625" bestFit="1" customWidth="1"/>
    <col min="174" max="175" width="3.7109375" bestFit="1" customWidth="1"/>
    <col min="176" max="176" width="7" bestFit="1" customWidth="1"/>
    <col min="177" max="179" width="3" bestFit="1" customWidth="1"/>
    <col min="180" max="182" width="3.28515625" bestFit="1" customWidth="1"/>
    <col min="183" max="184" width="3.7109375" bestFit="1" customWidth="1"/>
    <col min="185" max="185" width="7" bestFit="1" customWidth="1"/>
    <col min="186" max="188" width="3" bestFit="1" customWidth="1"/>
    <col min="189" max="190" width="3.28515625" bestFit="1" customWidth="1"/>
    <col min="191" max="191" width="3.7109375" bestFit="1" customWidth="1"/>
    <col min="192" max="192" width="7" bestFit="1" customWidth="1"/>
    <col min="193" max="195" width="3" bestFit="1" customWidth="1"/>
    <col min="196" max="197" width="3.28515625" bestFit="1" customWidth="1"/>
    <col min="198" max="198" width="3.7109375" bestFit="1" customWidth="1"/>
    <col min="199" max="199" width="7" bestFit="1" customWidth="1"/>
    <col min="200" max="202" width="3" bestFit="1" customWidth="1"/>
    <col min="203" max="204" width="3.28515625" bestFit="1" customWidth="1"/>
    <col min="205" max="205" width="3.7109375" bestFit="1" customWidth="1"/>
    <col min="206" max="206" width="10.7109375" bestFit="1" customWidth="1"/>
  </cols>
  <sheetData>
    <row r="3" spans="2:206" x14ac:dyDescent="0.25">
      <c r="B3" s="1" t="s">
        <v>411</v>
      </c>
      <c r="C3" s="1" t="s">
        <v>400</v>
      </c>
    </row>
    <row r="4" spans="2:206" x14ac:dyDescent="0.25">
      <c r="C4">
        <v>2024</v>
      </c>
      <c r="J4" t="s">
        <v>399</v>
      </c>
      <c r="O4" t="s">
        <v>852</v>
      </c>
    </row>
    <row r="5" spans="2:206" x14ac:dyDescent="0.25">
      <c r="B5" s="1" t="s">
        <v>0</v>
      </c>
      <c r="C5" t="s">
        <v>842</v>
      </c>
      <c r="D5" t="s">
        <v>843</v>
      </c>
      <c r="E5" t="s">
        <v>844</v>
      </c>
      <c r="F5" t="s">
        <v>845</v>
      </c>
      <c r="G5" t="s">
        <v>846</v>
      </c>
      <c r="H5" t="s">
        <v>847</v>
      </c>
      <c r="I5" t="s">
        <v>848</v>
      </c>
      <c r="K5" s="1"/>
      <c r="L5" s="1"/>
      <c r="M5" s="1"/>
      <c r="N5" s="1"/>
      <c r="O5" s="82" t="s">
        <v>849</v>
      </c>
      <c r="P5" s="82" t="s">
        <v>850</v>
      </c>
      <c r="Q5" s="82" t="s">
        <v>851</v>
      </c>
      <c r="R5" s="1"/>
      <c r="S5" s="1"/>
      <c r="T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row>
    <row r="6" spans="2:206" x14ac:dyDescent="0.25">
      <c r="B6" s="2" t="s">
        <v>1</v>
      </c>
      <c r="C6">
        <v>57246</v>
      </c>
      <c r="J6">
        <v>57246</v>
      </c>
      <c r="O6">
        <f>SUM(C6:F6)</f>
        <v>57246</v>
      </c>
      <c r="P6">
        <f>SUM(I6)</f>
        <v>0</v>
      </c>
      <c r="Q6">
        <f>SUM(G6:H6)</f>
        <v>0</v>
      </c>
    </row>
    <row r="7" spans="2:206" x14ac:dyDescent="0.25">
      <c r="B7" s="2" t="s">
        <v>2</v>
      </c>
      <c r="C7">
        <v>100191</v>
      </c>
      <c r="I7">
        <v>114493</v>
      </c>
      <c r="J7">
        <v>214684</v>
      </c>
      <c r="O7">
        <f t="shared" ref="O7:O70" si="0">SUM(C7:F7)</f>
        <v>100191</v>
      </c>
      <c r="P7">
        <f t="shared" ref="P7:P70" si="1">SUM(I7)</f>
        <v>114493</v>
      </c>
      <c r="Q7">
        <f t="shared" ref="Q7:Q70" si="2">SUM(G7:H7)</f>
        <v>0</v>
      </c>
    </row>
    <row r="8" spans="2:206" x14ac:dyDescent="0.25">
      <c r="B8" s="2" t="s">
        <v>3</v>
      </c>
      <c r="G8">
        <v>343483</v>
      </c>
      <c r="J8">
        <v>343483</v>
      </c>
      <c r="O8">
        <f t="shared" si="0"/>
        <v>0</v>
      </c>
      <c r="P8">
        <f t="shared" si="1"/>
        <v>0</v>
      </c>
      <c r="Q8">
        <f t="shared" si="2"/>
        <v>343483</v>
      </c>
    </row>
    <row r="9" spans="2:206" x14ac:dyDescent="0.25">
      <c r="B9" s="2" t="s">
        <v>4</v>
      </c>
      <c r="C9">
        <v>57246</v>
      </c>
      <c r="J9">
        <v>57246</v>
      </c>
      <c r="O9">
        <f t="shared" si="0"/>
        <v>57246</v>
      </c>
      <c r="P9">
        <f t="shared" si="1"/>
        <v>0</v>
      </c>
      <c r="Q9">
        <f t="shared" si="2"/>
        <v>0</v>
      </c>
    </row>
    <row r="10" spans="2:206" x14ac:dyDescent="0.25">
      <c r="B10" s="2" t="s">
        <v>5</v>
      </c>
      <c r="C10">
        <v>57246</v>
      </c>
      <c r="G10">
        <v>343483</v>
      </c>
      <c r="I10">
        <v>114493</v>
      </c>
      <c r="J10">
        <v>515222</v>
      </c>
      <c r="O10">
        <f t="shared" si="0"/>
        <v>57246</v>
      </c>
      <c r="P10">
        <f t="shared" si="1"/>
        <v>114493</v>
      </c>
      <c r="Q10">
        <f t="shared" si="2"/>
        <v>343483</v>
      </c>
    </row>
    <row r="11" spans="2:206" x14ac:dyDescent="0.25">
      <c r="B11" s="2" t="s">
        <v>6</v>
      </c>
      <c r="C11">
        <v>57246</v>
      </c>
      <c r="J11">
        <v>57246</v>
      </c>
      <c r="O11">
        <f t="shared" si="0"/>
        <v>57246</v>
      </c>
      <c r="P11">
        <f t="shared" si="1"/>
        <v>0</v>
      </c>
      <c r="Q11">
        <f t="shared" si="2"/>
        <v>0</v>
      </c>
    </row>
    <row r="12" spans="2:206" x14ac:dyDescent="0.25">
      <c r="B12" s="2" t="s">
        <v>7</v>
      </c>
      <c r="C12">
        <v>57246</v>
      </c>
      <c r="J12">
        <v>57246</v>
      </c>
      <c r="O12">
        <f t="shared" si="0"/>
        <v>57246</v>
      </c>
      <c r="P12">
        <f t="shared" si="1"/>
        <v>0</v>
      </c>
      <c r="Q12">
        <f t="shared" si="2"/>
        <v>0</v>
      </c>
    </row>
    <row r="13" spans="2:206" x14ac:dyDescent="0.25">
      <c r="B13" s="2" t="s">
        <v>8</v>
      </c>
      <c r="C13">
        <v>57246</v>
      </c>
      <c r="J13">
        <v>57246</v>
      </c>
      <c r="O13">
        <f t="shared" si="0"/>
        <v>57246</v>
      </c>
      <c r="P13">
        <f t="shared" si="1"/>
        <v>0</v>
      </c>
      <c r="Q13">
        <f t="shared" si="2"/>
        <v>0</v>
      </c>
    </row>
    <row r="14" spans="2:206" x14ac:dyDescent="0.25">
      <c r="B14" s="2" t="s">
        <v>9</v>
      </c>
      <c r="C14">
        <v>57246</v>
      </c>
      <c r="J14">
        <v>57246</v>
      </c>
      <c r="O14">
        <f t="shared" si="0"/>
        <v>57246</v>
      </c>
      <c r="P14">
        <f t="shared" si="1"/>
        <v>0</v>
      </c>
      <c r="Q14">
        <f t="shared" si="2"/>
        <v>0</v>
      </c>
    </row>
    <row r="15" spans="2:206" x14ac:dyDescent="0.25">
      <c r="B15" s="2" t="s">
        <v>10</v>
      </c>
      <c r="C15">
        <v>57246</v>
      </c>
      <c r="J15">
        <v>57246</v>
      </c>
      <c r="O15">
        <f t="shared" si="0"/>
        <v>57246</v>
      </c>
      <c r="P15">
        <f t="shared" si="1"/>
        <v>0</v>
      </c>
      <c r="Q15">
        <f t="shared" si="2"/>
        <v>0</v>
      </c>
    </row>
    <row r="16" spans="2:206" x14ac:dyDescent="0.25">
      <c r="B16" s="2" t="s">
        <v>11</v>
      </c>
      <c r="C16">
        <v>57246</v>
      </c>
      <c r="I16">
        <v>114493</v>
      </c>
      <c r="J16">
        <v>171739</v>
      </c>
      <c r="O16">
        <f t="shared" si="0"/>
        <v>57246</v>
      </c>
      <c r="P16">
        <f t="shared" si="1"/>
        <v>114493</v>
      </c>
      <c r="Q16">
        <f t="shared" si="2"/>
        <v>0</v>
      </c>
    </row>
    <row r="17" spans="2:17" x14ac:dyDescent="0.25">
      <c r="B17" s="2" t="s">
        <v>12</v>
      </c>
      <c r="C17">
        <v>137410</v>
      </c>
      <c r="E17">
        <v>57246</v>
      </c>
      <c r="I17">
        <v>114493</v>
      </c>
      <c r="J17">
        <v>309149</v>
      </c>
      <c r="O17">
        <f t="shared" si="0"/>
        <v>194656</v>
      </c>
      <c r="P17">
        <f t="shared" si="1"/>
        <v>114493</v>
      </c>
      <c r="Q17">
        <f t="shared" si="2"/>
        <v>0</v>
      </c>
    </row>
    <row r="18" spans="2:17" x14ac:dyDescent="0.25">
      <c r="B18" s="2" t="s">
        <v>13</v>
      </c>
      <c r="C18">
        <v>57246</v>
      </c>
      <c r="I18">
        <v>114493</v>
      </c>
      <c r="J18">
        <v>171739</v>
      </c>
      <c r="O18">
        <f t="shared" si="0"/>
        <v>57246</v>
      </c>
      <c r="P18">
        <f t="shared" si="1"/>
        <v>114493</v>
      </c>
      <c r="Q18">
        <f t="shared" si="2"/>
        <v>0</v>
      </c>
    </row>
    <row r="19" spans="2:17" x14ac:dyDescent="0.25">
      <c r="B19" s="2" t="s">
        <v>14</v>
      </c>
      <c r="C19">
        <v>57246</v>
      </c>
      <c r="I19">
        <v>114493</v>
      </c>
      <c r="J19">
        <v>171739</v>
      </c>
      <c r="O19">
        <f t="shared" si="0"/>
        <v>57246</v>
      </c>
      <c r="P19">
        <f t="shared" si="1"/>
        <v>114493</v>
      </c>
      <c r="Q19">
        <f t="shared" si="2"/>
        <v>0</v>
      </c>
    </row>
    <row r="20" spans="2:17" x14ac:dyDescent="0.25">
      <c r="B20" s="2" t="s">
        <v>15</v>
      </c>
      <c r="C20">
        <v>57246</v>
      </c>
      <c r="D20">
        <v>57246</v>
      </c>
      <c r="I20">
        <v>114493</v>
      </c>
      <c r="J20">
        <v>228985</v>
      </c>
      <c r="O20">
        <f t="shared" si="0"/>
        <v>114492</v>
      </c>
      <c r="P20">
        <f t="shared" si="1"/>
        <v>114493</v>
      </c>
      <c r="Q20">
        <f t="shared" si="2"/>
        <v>0</v>
      </c>
    </row>
    <row r="21" spans="2:17" x14ac:dyDescent="0.25">
      <c r="B21" s="2" t="s">
        <v>16</v>
      </c>
      <c r="G21">
        <v>343483</v>
      </c>
      <c r="J21">
        <v>343483</v>
      </c>
      <c r="O21">
        <f t="shared" si="0"/>
        <v>0</v>
      </c>
      <c r="P21">
        <f t="shared" si="1"/>
        <v>0</v>
      </c>
      <c r="Q21">
        <f t="shared" si="2"/>
        <v>343483</v>
      </c>
    </row>
    <row r="22" spans="2:17" x14ac:dyDescent="0.25">
      <c r="B22" s="2" t="s">
        <v>17</v>
      </c>
      <c r="C22">
        <v>71561</v>
      </c>
      <c r="I22">
        <v>114493</v>
      </c>
      <c r="J22">
        <v>186054</v>
      </c>
      <c r="O22">
        <f t="shared" si="0"/>
        <v>71561</v>
      </c>
      <c r="P22">
        <f t="shared" si="1"/>
        <v>114493</v>
      </c>
      <c r="Q22">
        <f t="shared" si="2"/>
        <v>0</v>
      </c>
    </row>
    <row r="23" spans="2:17" x14ac:dyDescent="0.25">
      <c r="B23" s="2" t="s">
        <v>18</v>
      </c>
      <c r="G23">
        <v>343483</v>
      </c>
      <c r="J23">
        <v>343483</v>
      </c>
      <c r="O23">
        <f t="shared" si="0"/>
        <v>0</v>
      </c>
      <c r="P23">
        <f t="shared" si="1"/>
        <v>0</v>
      </c>
      <c r="Q23">
        <f t="shared" si="2"/>
        <v>343483</v>
      </c>
    </row>
    <row r="24" spans="2:17" x14ac:dyDescent="0.25">
      <c r="B24" s="2" t="s">
        <v>19</v>
      </c>
      <c r="C24">
        <v>57246</v>
      </c>
      <c r="J24">
        <v>57246</v>
      </c>
      <c r="O24">
        <f t="shared" si="0"/>
        <v>57246</v>
      </c>
      <c r="P24">
        <f t="shared" si="1"/>
        <v>0</v>
      </c>
      <c r="Q24">
        <f t="shared" si="2"/>
        <v>0</v>
      </c>
    </row>
    <row r="25" spans="2:17" x14ac:dyDescent="0.25">
      <c r="B25" s="2" t="s">
        <v>20</v>
      </c>
      <c r="C25">
        <v>57246</v>
      </c>
      <c r="J25">
        <v>57246</v>
      </c>
      <c r="O25">
        <f t="shared" si="0"/>
        <v>57246</v>
      </c>
      <c r="P25">
        <f t="shared" si="1"/>
        <v>0</v>
      </c>
      <c r="Q25">
        <f t="shared" si="2"/>
        <v>0</v>
      </c>
    </row>
    <row r="26" spans="2:17" x14ac:dyDescent="0.25">
      <c r="B26" s="2" t="s">
        <v>21</v>
      </c>
      <c r="C26">
        <v>57246</v>
      </c>
      <c r="I26">
        <v>114493</v>
      </c>
      <c r="J26">
        <v>171739</v>
      </c>
      <c r="O26">
        <f t="shared" si="0"/>
        <v>57246</v>
      </c>
      <c r="P26">
        <f t="shared" si="1"/>
        <v>114493</v>
      </c>
      <c r="Q26">
        <f t="shared" si="2"/>
        <v>0</v>
      </c>
    </row>
    <row r="27" spans="2:17" x14ac:dyDescent="0.25">
      <c r="B27" s="2" t="s">
        <v>22</v>
      </c>
      <c r="G27">
        <v>343483</v>
      </c>
      <c r="J27">
        <v>343483</v>
      </c>
      <c r="O27">
        <f t="shared" si="0"/>
        <v>0</v>
      </c>
      <c r="P27">
        <f t="shared" si="1"/>
        <v>0</v>
      </c>
      <c r="Q27">
        <f t="shared" si="2"/>
        <v>343483</v>
      </c>
    </row>
    <row r="28" spans="2:17" x14ac:dyDescent="0.25">
      <c r="B28" s="2" t="s">
        <v>23</v>
      </c>
      <c r="C28">
        <v>57246</v>
      </c>
      <c r="J28">
        <v>57246</v>
      </c>
      <c r="O28">
        <f t="shared" si="0"/>
        <v>57246</v>
      </c>
      <c r="P28">
        <f t="shared" si="1"/>
        <v>0</v>
      </c>
      <c r="Q28">
        <f t="shared" si="2"/>
        <v>0</v>
      </c>
    </row>
    <row r="29" spans="2:17" x14ac:dyDescent="0.25">
      <c r="B29" s="2" t="s">
        <v>24</v>
      </c>
      <c r="C29">
        <v>74424</v>
      </c>
      <c r="G29">
        <v>343483</v>
      </c>
      <c r="I29">
        <v>114493</v>
      </c>
      <c r="J29">
        <v>532400</v>
      </c>
      <c r="O29">
        <f t="shared" si="0"/>
        <v>74424</v>
      </c>
      <c r="P29">
        <f t="shared" si="1"/>
        <v>114493</v>
      </c>
      <c r="Q29">
        <f t="shared" si="2"/>
        <v>343483</v>
      </c>
    </row>
    <row r="30" spans="2:17" x14ac:dyDescent="0.25">
      <c r="B30" s="2" t="s">
        <v>25</v>
      </c>
      <c r="C30">
        <v>57246</v>
      </c>
      <c r="I30">
        <v>114493</v>
      </c>
      <c r="J30">
        <v>171739</v>
      </c>
      <c r="O30">
        <f t="shared" si="0"/>
        <v>57246</v>
      </c>
      <c r="P30">
        <f t="shared" si="1"/>
        <v>114493</v>
      </c>
      <c r="Q30">
        <f t="shared" si="2"/>
        <v>0</v>
      </c>
    </row>
    <row r="31" spans="2:17" x14ac:dyDescent="0.25">
      <c r="B31" s="2" t="s">
        <v>26</v>
      </c>
      <c r="G31">
        <v>343483</v>
      </c>
      <c r="J31">
        <v>343483</v>
      </c>
      <c r="O31">
        <f t="shared" si="0"/>
        <v>0</v>
      </c>
      <c r="P31">
        <f t="shared" si="1"/>
        <v>0</v>
      </c>
      <c r="Q31">
        <f t="shared" si="2"/>
        <v>343483</v>
      </c>
    </row>
    <row r="32" spans="2:17" x14ac:dyDescent="0.25">
      <c r="B32" s="2" t="s">
        <v>27</v>
      </c>
      <c r="C32">
        <v>57246</v>
      </c>
      <c r="G32">
        <v>343483</v>
      </c>
      <c r="I32">
        <v>114493</v>
      </c>
      <c r="J32">
        <v>515222</v>
      </c>
      <c r="O32">
        <f t="shared" si="0"/>
        <v>57246</v>
      </c>
      <c r="P32">
        <f t="shared" si="1"/>
        <v>114493</v>
      </c>
      <c r="Q32">
        <f t="shared" si="2"/>
        <v>343483</v>
      </c>
    </row>
    <row r="33" spans="2:17" x14ac:dyDescent="0.25">
      <c r="B33" s="2" t="s">
        <v>28</v>
      </c>
      <c r="C33">
        <v>57246</v>
      </c>
      <c r="I33">
        <v>114493</v>
      </c>
      <c r="J33">
        <v>171739</v>
      </c>
      <c r="O33">
        <f t="shared" si="0"/>
        <v>57246</v>
      </c>
      <c r="P33">
        <f t="shared" si="1"/>
        <v>114493</v>
      </c>
      <c r="Q33">
        <f t="shared" si="2"/>
        <v>0</v>
      </c>
    </row>
    <row r="34" spans="2:17" x14ac:dyDescent="0.25">
      <c r="B34" s="2" t="s">
        <v>29</v>
      </c>
      <c r="G34">
        <v>343483</v>
      </c>
      <c r="J34">
        <v>343483</v>
      </c>
      <c r="O34">
        <f t="shared" si="0"/>
        <v>0</v>
      </c>
      <c r="P34">
        <f t="shared" si="1"/>
        <v>0</v>
      </c>
      <c r="Q34">
        <f t="shared" si="2"/>
        <v>343483</v>
      </c>
    </row>
    <row r="35" spans="2:17" x14ac:dyDescent="0.25">
      <c r="B35" s="2" t="s">
        <v>30</v>
      </c>
      <c r="C35">
        <v>57246</v>
      </c>
      <c r="G35">
        <v>343483</v>
      </c>
      <c r="I35">
        <v>114493</v>
      </c>
      <c r="J35">
        <v>515222</v>
      </c>
      <c r="O35">
        <f t="shared" si="0"/>
        <v>57246</v>
      </c>
      <c r="P35">
        <f t="shared" si="1"/>
        <v>114493</v>
      </c>
      <c r="Q35">
        <f t="shared" si="2"/>
        <v>343483</v>
      </c>
    </row>
    <row r="36" spans="2:17" x14ac:dyDescent="0.25">
      <c r="B36" s="2" t="s">
        <v>31</v>
      </c>
      <c r="C36">
        <v>57246</v>
      </c>
      <c r="G36">
        <v>343483</v>
      </c>
      <c r="I36">
        <v>114493</v>
      </c>
      <c r="J36">
        <v>515222</v>
      </c>
      <c r="O36">
        <f t="shared" si="0"/>
        <v>57246</v>
      </c>
      <c r="P36">
        <f t="shared" si="1"/>
        <v>114493</v>
      </c>
      <c r="Q36">
        <f t="shared" si="2"/>
        <v>343483</v>
      </c>
    </row>
    <row r="37" spans="2:17" x14ac:dyDescent="0.25">
      <c r="B37" s="2" t="s">
        <v>32</v>
      </c>
      <c r="C37">
        <v>57246</v>
      </c>
      <c r="G37">
        <v>343483</v>
      </c>
      <c r="I37">
        <v>114493</v>
      </c>
      <c r="J37">
        <v>515222</v>
      </c>
      <c r="O37">
        <f t="shared" si="0"/>
        <v>57246</v>
      </c>
      <c r="P37">
        <f t="shared" si="1"/>
        <v>114493</v>
      </c>
      <c r="Q37">
        <f t="shared" si="2"/>
        <v>343483</v>
      </c>
    </row>
    <row r="38" spans="2:17" x14ac:dyDescent="0.25">
      <c r="B38" s="2" t="s">
        <v>33</v>
      </c>
      <c r="C38">
        <v>57246</v>
      </c>
      <c r="D38">
        <v>57246</v>
      </c>
      <c r="J38">
        <v>114492</v>
      </c>
      <c r="O38">
        <f t="shared" si="0"/>
        <v>114492</v>
      </c>
      <c r="P38">
        <f t="shared" si="1"/>
        <v>0</v>
      </c>
      <c r="Q38">
        <f t="shared" si="2"/>
        <v>0</v>
      </c>
    </row>
    <row r="39" spans="2:17" x14ac:dyDescent="0.25">
      <c r="B39" s="2" t="s">
        <v>34</v>
      </c>
      <c r="C39">
        <v>57246</v>
      </c>
      <c r="I39">
        <v>114493</v>
      </c>
      <c r="J39">
        <v>171739</v>
      </c>
      <c r="O39">
        <f t="shared" si="0"/>
        <v>57246</v>
      </c>
      <c r="P39">
        <f t="shared" si="1"/>
        <v>114493</v>
      </c>
      <c r="Q39">
        <f t="shared" si="2"/>
        <v>0</v>
      </c>
    </row>
    <row r="40" spans="2:17" x14ac:dyDescent="0.25">
      <c r="B40" s="2" t="s">
        <v>35</v>
      </c>
      <c r="C40">
        <v>57246</v>
      </c>
      <c r="J40">
        <v>57246</v>
      </c>
      <c r="O40">
        <f t="shared" si="0"/>
        <v>57246</v>
      </c>
      <c r="P40">
        <f t="shared" si="1"/>
        <v>0</v>
      </c>
      <c r="Q40">
        <f t="shared" si="2"/>
        <v>0</v>
      </c>
    </row>
    <row r="41" spans="2:17" x14ac:dyDescent="0.25">
      <c r="B41" s="2" t="s">
        <v>36</v>
      </c>
      <c r="G41">
        <v>343483</v>
      </c>
      <c r="J41">
        <v>343483</v>
      </c>
      <c r="O41">
        <f t="shared" si="0"/>
        <v>0</v>
      </c>
      <c r="P41">
        <f t="shared" si="1"/>
        <v>0</v>
      </c>
      <c r="Q41">
        <f t="shared" si="2"/>
        <v>343483</v>
      </c>
    </row>
    <row r="42" spans="2:17" x14ac:dyDescent="0.25">
      <c r="B42" s="2" t="s">
        <v>37</v>
      </c>
      <c r="C42">
        <v>681380</v>
      </c>
      <c r="I42">
        <v>257593</v>
      </c>
      <c r="J42">
        <v>938973</v>
      </c>
      <c r="O42">
        <f t="shared" si="0"/>
        <v>681380</v>
      </c>
      <c r="P42">
        <f t="shared" si="1"/>
        <v>257593</v>
      </c>
      <c r="Q42">
        <f t="shared" si="2"/>
        <v>0</v>
      </c>
    </row>
    <row r="43" spans="2:17" x14ac:dyDescent="0.25">
      <c r="B43" s="2" t="s">
        <v>38</v>
      </c>
      <c r="G43">
        <v>841558</v>
      </c>
      <c r="J43">
        <v>841558</v>
      </c>
      <c r="O43">
        <f t="shared" si="0"/>
        <v>0</v>
      </c>
      <c r="P43">
        <f t="shared" si="1"/>
        <v>0</v>
      </c>
      <c r="Q43">
        <f t="shared" si="2"/>
        <v>841558</v>
      </c>
    </row>
    <row r="44" spans="2:17" x14ac:dyDescent="0.25">
      <c r="B44" s="2" t="s">
        <v>39</v>
      </c>
      <c r="C44">
        <v>57246</v>
      </c>
      <c r="I44">
        <v>114493</v>
      </c>
      <c r="J44">
        <v>171739</v>
      </c>
      <c r="O44">
        <f t="shared" si="0"/>
        <v>57246</v>
      </c>
      <c r="P44">
        <f t="shared" si="1"/>
        <v>114493</v>
      </c>
      <c r="Q44">
        <f t="shared" si="2"/>
        <v>0</v>
      </c>
    </row>
    <row r="45" spans="2:17" x14ac:dyDescent="0.25">
      <c r="B45" s="2" t="s">
        <v>40</v>
      </c>
      <c r="G45">
        <v>343483</v>
      </c>
      <c r="J45">
        <v>343483</v>
      </c>
      <c r="O45">
        <f t="shared" si="0"/>
        <v>0</v>
      </c>
      <c r="P45">
        <f t="shared" si="1"/>
        <v>0</v>
      </c>
      <c r="Q45">
        <f t="shared" si="2"/>
        <v>343483</v>
      </c>
    </row>
    <row r="46" spans="2:17" x14ac:dyDescent="0.25">
      <c r="B46" s="2" t="s">
        <v>41</v>
      </c>
      <c r="C46">
        <v>57246</v>
      </c>
      <c r="I46">
        <v>114493</v>
      </c>
      <c r="J46">
        <v>171739</v>
      </c>
      <c r="O46">
        <f t="shared" si="0"/>
        <v>57246</v>
      </c>
      <c r="P46">
        <f t="shared" si="1"/>
        <v>114493</v>
      </c>
      <c r="Q46">
        <f t="shared" si="2"/>
        <v>0</v>
      </c>
    </row>
    <row r="47" spans="2:17" x14ac:dyDescent="0.25">
      <c r="B47" s="2" t="s">
        <v>42</v>
      </c>
      <c r="G47">
        <v>343483</v>
      </c>
      <c r="J47">
        <v>343483</v>
      </c>
      <c r="O47">
        <f t="shared" si="0"/>
        <v>0</v>
      </c>
      <c r="P47">
        <f t="shared" si="1"/>
        <v>0</v>
      </c>
      <c r="Q47">
        <f t="shared" si="2"/>
        <v>343483</v>
      </c>
    </row>
    <row r="48" spans="2:17" x14ac:dyDescent="0.25">
      <c r="B48" s="2" t="s">
        <v>43</v>
      </c>
      <c r="C48">
        <v>57246</v>
      </c>
      <c r="I48">
        <v>114493</v>
      </c>
      <c r="J48">
        <v>171739</v>
      </c>
      <c r="O48">
        <f t="shared" si="0"/>
        <v>57246</v>
      </c>
      <c r="P48">
        <f t="shared" si="1"/>
        <v>114493</v>
      </c>
      <c r="Q48">
        <f t="shared" si="2"/>
        <v>0</v>
      </c>
    </row>
    <row r="49" spans="2:17" x14ac:dyDescent="0.25">
      <c r="B49" s="2" t="s">
        <v>44</v>
      </c>
      <c r="G49">
        <v>343483</v>
      </c>
      <c r="J49">
        <v>343483</v>
      </c>
      <c r="O49">
        <f t="shared" si="0"/>
        <v>0</v>
      </c>
      <c r="P49">
        <f t="shared" si="1"/>
        <v>0</v>
      </c>
      <c r="Q49">
        <f t="shared" si="2"/>
        <v>343483</v>
      </c>
    </row>
    <row r="50" spans="2:17" x14ac:dyDescent="0.25">
      <c r="B50" s="2" t="s">
        <v>45</v>
      </c>
      <c r="G50">
        <v>343483</v>
      </c>
      <c r="J50">
        <v>343483</v>
      </c>
      <c r="O50">
        <f t="shared" si="0"/>
        <v>0</v>
      </c>
      <c r="P50">
        <f t="shared" si="1"/>
        <v>0</v>
      </c>
      <c r="Q50">
        <f t="shared" si="2"/>
        <v>343483</v>
      </c>
    </row>
    <row r="51" spans="2:17" x14ac:dyDescent="0.25">
      <c r="B51" s="2" t="s">
        <v>46</v>
      </c>
      <c r="C51">
        <v>57246</v>
      </c>
      <c r="I51">
        <v>114493</v>
      </c>
      <c r="J51">
        <v>171739</v>
      </c>
      <c r="O51">
        <f t="shared" si="0"/>
        <v>57246</v>
      </c>
      <c r="P51">
        <f t="shared" si="1"/>
        <v>114493</v>
      </c>
      <c r="Q51">
        <f t="shared" si="2"/>
        <v>0</v>
      </c>
    </row>
    <row r="52" spans="2:17" x14ac:dyDescent="0.25">
      <c r="B52" s="2" t="s">
        <v>47</v>
      </c>
      <c r="C52">
        <v>57246</v>
      </c>
      <c r="I52">
        <v>114493</v>
      </c>
      <c r="J52">
        <v>171739</v>
      </c>
      <c r="O52">
        <f t="shared" si="0"/>
        <v>57246</v>
      </c>
      <c r="P52">
        <f t="shared" si="1"/>
        <v>114493</v>
      </c>
      <c r="Q52">
        <f t="shared" si="2"/>
        <v>0</v>
      </c>
    </row>
    <row r="53" spans="2:17" x14ac:dyDescent="0.25">
      <c r="B53" s="2" t="s">
        <v>48</v>
      </c>
      <c r="C53">
        <v>57246</v>
      </c>
      <c r="I53">
        <v>114493</v>
      </c>
      <c r="J53">
        <v>171739</v>
      </c>
      <c r="O53">
        <f t="shared" si="0"/>
        <v>57246</v>
      </c>
      <c r="P53">
        <f t="shared" si="1"/>
        <v>114493</v>
      </c>
      <c r="Q53">
        <f t="shared" si="2"/>
        <v>0</v>
      </c>
    </row>
    <row r="54" spans="2:17" x14ac:dyDescent="0.25">
      <c r="B54" s="2" t="s">
        <v>49</v>
      </c>
      <c r="G54">
        <v>343483</v>
      </c>
      <c r="J54">
        <v>343483</v>
      </c>
      <c r="O54">
        <f t="shared" si="0"/>
        <v>0</v>
      </c>
      <c r="P54">
        <f t="shared" si="1"/>
        <v>0</v>
      </c>
      <c r="Q54">
        <f t="shared" si="2"/>
        <v>343483</v>
      </c>
    </row>
    <row r="55" spans="2:17" x14ac:dyDescent="0.25">
      <c r="B55" s="2" t="s">
        <v>50</v>
      </c>
      <c r="C55">
        <v>57246</v>
      </c>
      <c r="G55">
        <v>343483</v>
      </c>
      <c r="I55">
        <v>114493</v>
      </c>
      <c r="J55">
        <v>515222</v>
      </c>
      <c r="O55">
        <f t="shared" si="0"/>
        <v>57246</v>
      </c>
      <c r="P55">
        <f t="shared" si="1"/>
        <v>114493</v>
      </c>
      <c r="Q55">
        <f t="shared" si="2"/>
        <v>343483</v>
      </c>
    </row>
    <row r="56" spans="2:17" x14ac:dyDescent="0.25">
      <c r="B56" s="2" t="s">
        <v>51</v>
      </c>
      <c r="C56">
        <v>57246</v>
      </c>
      <c r="G56">
        <v>343483</v>
      </c>
      <c r="I56">
        <v>114493</v>
      </c>
      <c r="J56">
        <v>515222</v>
      </c>
      <c r="O56">
        <f t="shared" si="0"/>
        <v>57246</v>
      </c>
      <c r="P56">
        <f t="shared" si="1"/>
        <v>114493</v>
      </c>
      <c r="Q56">
        <f t="shared" si="2"/>
        <v>343483</v>
      </c>
    </row>
    <row r="57" spans="2:17" x14ac:dyDescent="0.25">
      <c r="B57" s="2" t="s">
        <v>52</v>
      </c>
      <c r="C57">
        <v>57246</v>
      </c>
      <c r="G57">
        <v>343483</v>
      </c>
      <c r="I57">
        <v>114493</v>
      </c>
      <c r="J57">
        <v>515222</v>
      </c>
      <c r="O57">
        <f t="shared" si="0"/>
        <v>57246</v>
      </c>
      <c r="P57">
        <f t="shared" si="1"/>
        <v>114493</v>
      </c>
      <c r="Q57">
        <f t="shared" si="2"/>
        <v>343483</v>
      </c>
    </row>
    <row r="58" spans="2:17" x14ac:dyDescent="0.25">
      <c r="B58" s="2" t="s">
        <v>53</v>
      </c>
      <c r="C58">
        <v>57246</v>
      </c>
      <c r="J58">
        <v>57246</v>
      </c>
      <c r="O58">
        <f t="shared" si="0"/>
        <v>57246</v>
      </c>
      <c r="P58">
        <f t="shared" si="1"/>
        <v>0</v>
      </c>
      <c r="Q58">
        <f t="shared" si="2"/>
        <v>0</v>
      </c>
    </row>
    <row r="59" spans="2:17" x14ac:dyDescent="0.25">
      <c r="B59" s="2" t="s">
        <v>54</v>
      </c>
      <c r="C59">
        <v>57246</v>
      </c>
      <c r="J59">
        <v>57246</v>
      </c>
      <c r="O59">
        <f t="shared" si="0"/>
        <v>57246</v>
      </c>
      <c r="P59">
        <f t="shared" si="1"/>
        <v>0</v>
      </c>
      <c r="Q59">
        <f t="shared" si="2"/>
        <v>0</v>
      </c>
    </row>
    <row r="60" spans="2:17" x14ac:dyDescent="0.25">
      <c r="B60" s="2" t="s">
        <v>55</v>
      </c>
      <c r="C60">
        <v>57246</v>
      </c>
      <c r="J60">
        <v>57246</v>
      </c>
      <c r="O60">
        <f t="shared" si="0"/>
        <v>57246</v>
      </c>
      <c r="P60">
        <f t="shared" si="1"/>
        <v>0</v>
      </c>
      <c r="Q60">
        <f t="shared" si="2"/>
        <v>0</v>
      </c>
    </row>
    <row r="61" spans="2:17" x14ac:dyDescent="0.25">
      <c r="B61" s="2" t="s">
        <v>56</v>
      </c>
      <c r="C61">
        <v>111643</v>
      </c>
      <c r="I61">
        <v>114493</v>
      </c>
      <c r="J61">
        <v>226136</v>
      </c>
      <c r="O61">
        <f t="shared" si="0"/>
        <v>111643</v>
      </c>
      <c r="P61">
        <f t="shared" si="1"/>
        <v>114493</v>
      </c>
      <c r="Q61">
        <f t="shared" si="2"/>
        <v>0</v>
      </c>
    </row>
    <row r="62" spans="2:17" x14ac:dyDescent="0.25">
      <c r="B62" s="2" t="s">
        <v>57</v>
      </c>
      <c r="C62">
        <v>57246</v>
      </c>
      <c r="J62">
        <v>57246</v>
      </c>
      <c r="O62">
        <f t="shared" si="0"/>
        <v>57246</v>
      </c>
      <c r="P62">
        <f t="shared" si="1"/>
        <v>0</v>
      </c>
      <c r="Q62">
        <f t="shared" si="2"/>
        <v>0</v>
      </c>
    </row>
    <row r="63" spans="2:17" x14ac:dyDescent="0.25">
      <c r="B63" s="2" t="s">
        <v>58</v>
      </c>
      <c r="C63">
        <v>57246</v>
      </c>
      <c r="J63">
        <v>57246</v>
      </c>
      <c r="O63">
        <f t="shared" si="0"/>
        <v>57246</v>
      </c>
      <c r="P63">
        <f t="shared" si="1"/>
        <v>0</v>
      </c>
      <c r="Q63">
        <f t="shared" si="2"/>
        <v>0</v>
      </c>
    </row>
    <row r="64" spans="2:17" x14ac:dyDescent="0.25">
      <c r="B64" s="2" t="s">
        <v>60</v>
      </c>
      <c r="C64">
        <v>57246</v>
      </c>
      <c r="J64">
        <v>57246</v>
      </c>
      <c r="O64">
        <f t="shared" si="0"/>
        <v>57246</v>
      </c>
      <c r="P64">
        <f t="shared" si="1"/>
        <v>0</v>
      </c>
      <c r="Q64">
        <f t="shared" si="2"/>
        <v>0</v>
      </c>
    </row>
    <row r="65" spans="2:17" x14ac:dyDescent="0.25">
      <c r="B65" s="2" t="s">
        <v>61</v>
      </c>
      <c r="C65">
        <v>57246</v>
      </c>
      <c r="J65">
        <v>57246</v>
      </c>
      <c r="O65">
        <f t="shared" si="0"/>
        <v>57246</v>
      </c>
      <c r="P65">
        <f t="shared" si="1"/>
        <v>0</v>
      </c>
      <c r="Q65">
        <f t="shared" si="2"/>
        <v>0</v>
      </c>
    </row>
    <row r="66" spans="2:17" x14ac:dyDescent="0.25">
      <c r="B66" s="2" t="s">
        <v>62</v>
      </c>
      <c r="G66">
        <v>343483</v>
      </c>
      <c r="J66">
        <v>343483</v>
      </c>
      <c r="O66">
        <f t="shared" si="0"/>
        <v>0</v>
      </c>
      <c r="P66">
        <f t="shared" si="1"/>
        <v>0</v>
      </c>
      <c r="Q66">
        <f t="shared" si="2"/>
        <v>343483</v>
      </c>
    </row>
    <row r="67" spans="2:17" x14ac:dyDescent="0.25">
      <c r="B67" s="2" t="s">
        <v>63</v>
      </c>
      <c r="C67">
        <v>57246</v>
      </c>
      <c r="G67">
        <v>343483</v>
      </c>
      <c r="I67">
        <v>114493</v>
      </c>
      <c r="J67">
        <v>515222</v>
      </c>
      <c r="O67">
        <f t="shared" si="0"/>
        <v>57246</v>
      </c>
      <c r="P67">
        <f t="shared" si="1"/>
        <v>114493</v>
      </c>
      <c r="Q67">
        <f t="shared" si="2"/>
        <v>343483</v>
      </c>
    </row>
    <row r="68" spans="2:17" x14ac:dyDescent="0.25">
      <c r="B68" s="2" t="s">
        <v>64</v>
      </c>
      <c r="C68">
        <v>100191</v>
      </c>
      <c r="I68">
        <v>114493</v>
      </c>
      <c r="J68">
        <v>214684</v>
      </c>
      <c r="O68">
        <f t="shared" si="0"/>
        <v>100191</v>
      </c>
      <c r="P68">
        <f t="shared" si="1"/>
        <v>114493</v>
      </c>
      <c r="Q68">
        <f t="shared" si="2"/>
        <v>0</v>
      </c>
    </row>
    <row r="69" spans="2:17" x14ac:dyDescent="0.25">
      <c r="B69" s="2" t="s">
        <v>65</v>
      </c>
      <c r="G69">
        <v>343483</v>
      </c>
      <c r="J69">
        <v>343483</v>
      </c>
      <c r="O69">
        <f t="shared" si="0"/>
        <v>0</v>
      </c>
      <c r="P69">
        <f t="shared" si="1"/>
        <v>0</v>
      </c>
      <c r="Q69">
        <f t="shared" si="2"/>
        <v>343483</v>
      </c>
    </row>
    <row r="70" spans="2:17" x14ac:dyDescent="0.25">
      <c r="B70" s="2" t="s">
        <v>66</v>
      </c>
      <c r="C70">
        <v>57246</v>
      </c>
      <c r="J70">
        <v>57246</v>
      </c>
      <c r="O70">
        <f t="shared" si="0"/>
        <v>57246</v>
      </c>
      <c r="P70">
        <f t="shared" si="1"/>
        <v>0</v>
      </c>
      <c r="Q70">
        <f t="shared" si="2"/>
        <v>0</v>
      </c>
    </row>
    <row r="71" spans="2:17" x14ac:dyDescent="0.25">
      <c r="B71" s="2" t="s">
        <v>67</v>
      </c>
      <c r="C71">
        <v>57246</v>
      </c>
      <c r="J71">
        <v>57246</v>
      </c>
      <c r="O71">
        <f t="shared" ref="O71:O134" si="3">SUM(C71:F71)</f>
        <v>57246</v>
      </c>
      <c r="P71">
        <f t="shared" ref="P71:P134" si="4">SUM(I71)</f>
        <v>0</v>
      </c>
      <c r="Q71">
        <f t="shared" ref="Q71:Q134" si="5">SUM(G71:H71)</f>
        <v>0</v>
      </c>
    </row>
    <row r="72" spans="2:17" x14ac:dyDescent="0.25">
      <c r="B72" s="2" t="s">
        <v>68</v>
      </c>
      <c r="C72">
        <v>57246</v>
      </c>
      <c r="I72">
        <v>114493</v>
      </c>
      <c r="J72">
        <v>171739</v>
      </c>
      <c r="O72">
        <f t="shared" si="3"/>
        <v>57246</v>
      </c>
      <c r="P72">
        <f t="shared" si="4"/>
        <v>114493</v>
      </c>
      <c r="Q72">
        <f t="shared" si="5"/>
        <v>0</v>
      </c>
    </row>
    <row r="73" spans="2:17" x14ac:dyDescent="0.25">
      <c r="B73" s="2" t="s">
        <v>69</v>
      </c>
      <c r="G73">
        <v>343483</v>
      </c>
      <c r="J73">
        <v>343483</v>
      </c>
      <c r="O73">
        <f t="shared" si="3"/>
        <v>0</v>
      </c>
      <c r="P73">
        <f t="shared" si="4"/>
        <v>0</v>
      </c>
      <c r="Q73">
        <f t="shared" si="5"/>
        <v>343483</v>
      </c>
    </row>
    <row r="74" spans="2:17" x14ac:dyDescent="0.25">
      <c r="B74" s="2" t="s">
        <v>70</v>
      </c>
      <c r="C74">
        <v>94465</v>
      </c>
      <c r="I74">
        <v>114493</v>
      </c>
      <c r="J74">
        <v>208958</v>
      </c>
      <c r="O74">
        <f t="shared" si="3"/>
        <v>94465</v>
      </c>
      <c r="P74">
        <f t="shared" si="4"/>
        <v>114493</v>
      </c>
      <c r="Q74">
        <f t="shared" si="5"/>
        <v>0</v>
      </c>
    </row>
    <row r="75" spans="2:17" x14ac:dyDescent="0.25">
      <c r="B75" s="2" t="s">
        <v>71</v>
      </c>
      <c r="G75">
        <v>343483</v>
      </c>
      <c r="J75">
        <v>343483</v>
      </c>
      <c r="O75">
        <f t="shared" si="3"/>
        <v>0</v>
      </c>
      <c r="P75">
        <f t="shared" si="4"/>
        <v>0</v>
      </c>
      <c r="Q75">
        <f t="shared" si="5"/>
        <v>343483</v>
      </c>
    </row>
    <row r="76" spans="2:17" x14ac:dyDescent="0.25">
      <c r="B76" s="2" t="s">
        <v>72</v>
      </c>
      <c r="C76">
        <v>57246</v>
      </c>
      <c r="G76">
        <v>343483</v>
      </c>
      <c r="I76">
        <v>114493</v>
      </c>
      <c r="J76">
        <v>515222</v>
      </c>
      <c r="O76">
        <f t="shared" si="3"/>
        <v>57246</v>
      </c>
      <c r="P76">
        <f t="shared" si="4"/>
        <v>114493</v>
      </c>
      <c r="Q76">
        <f t="shared" si="5"/>
        <v>343483</v>
      </c>
    </row>
    <row r="77" spans="2:17" x14ac:dyDescent="0.25">
      <c r="B77" s="2" t="s">
        <v>73</v>
      </c>
      <c r="C77">
        <v>57246</v>
      </c>
      <c r="G77">
        <v>343483</v>
      </c>
      <c r="I77">
        <v>114493</v>
      </c>
      <c r="J77">
        <v>515222</v>
      </c>
      <c r="O77">
        <f t="shared" si="3"/>
        <v>57246</v>
      </c>
      <c r="P77">
        <f t="shared" si="4"/>
        <v>114493</v>
      </c>
      <c r="Q77">
        <f t="shared" si="5"/>
        <v>343483</v>
      </c>
    </row>
    <row r="78" spans="2:17" x14ac:dyDescent="0.25">
      <c r="B78" s="2" t="s">
        <v>74</v>
      </c>
      <c r="C78">
        <v>108780</v>
      </c>
      <c r="I78">
        <v>114493</v>
      </c>
      <c r="J78">
        <v>223273</v>
      </c>
      <c r="O78">
        <f t="shared" si="3"/>
        <v>108780</v>
      </c>
      <c r="P78">
        <f t="shared" si="4"/>
        <v>114493</v>
      </c>
      <c r="Q78">
        <f t="shared" si="5"/>
        <v>0</v>
      </c>
    </row>
    <row r="79" spans="2:17" x14ac:dyDescent="0.25">
      <c r="B79" s="2" t="s">
        <v>75</v>
      </c>
      <c r="G79">
        <v>343483</v>
      </c>
      <c r="J79">
        <v>343483</v>
      </c>
      <c r="O79">
        <f t="shared" si="3"/>
        <v>0</v>
      </c>
      <c r="P79">
        <f t="shared" si="4"/>
        <v>0</v>
      </c>
      <c r="Q79">
        <f t="shared" si="5"/>
        <v>343483</v>
      </c>
    </row>
    <row r="80" spans="2:17" x14ac:dyDescent="0.25">
      <c r="B80" s="2" t="s">
        <v>76</v>
      </c>
      <c r="C80">
        <v>57246</v>
      </c>
      <c r="J80">
        <v>57246</v>
      </c>
      <c r="O80">
        <f t="shared" si="3"/>
        <v>57246</v>
      </c>
      <c r="P80">
        <f t="shared" si="4"/>
        <v>0</v>
      </c>
      <c r="Q80">
        <f t="shared" si="5"/>
        <v>0</v>
      </c>
    </row>
    <row r="81" spans="2:17" x14ac:dyDescent="0.25">
      <c r="B81" s="2" t="s">
        <v>77</v>
      </c>
      <c r="C81">
        <v>57246</v>
      </c>
      <c r="I81">
        <v>114493</v>
      </c>
      <c r="J81">
        <v>171739</v>
      </c>
      <c r="O81">
        <f t="shared" si="3"/>
        <v>57246</v>
      </c>
      <c r="P81">
        <f t="shared" si="4"/>
        <v>114493</v>
      </c>
      <c r="Q81">
        <f t="shared" si="5"/>
        <v>0</v>
      </c>
    </row>
    <row r="82" spans="2:17" x14ac:dyDescent="0.25">
      <c r="B82" s="2" t="s">
        <v>78</v>
      </c>
      <c r="G82">
        <v>343483</v>
      </c>
      <c r="J82">
        <v>343483</v>
      </c>
      <c r="O82">
        <f t="shared" si="3"/>
        <v>0</v>
      </c>
      <c r="P82">
        <f t="shared" si="4"/>
        <v>0</v>
      </c>
      <c r="Q82">
        <f t="shared" si="5"/>
        <v>343483</v>
      </c>
    </row>
    <row r="83" spans="2:17" x14ac:dyDescent="0.25">
      <c r="B83" s="2" t="s">
        <v>79</v>
      </c>
      <c r="C83">
        <v>57246</v>
      </c>
      <c r="J83">
        <v>57246</v>
      </c>
      <c r="O83">
        <f t="shared" si="3"/>
        <v>57246</v>
      </c>
      <c r="P83">
        <f t="shared" si="4"/>
        <v>0</v>
      </c>
      <c r="Q83">
        <f t="shared" si="5"/>
        <v>0</v>
      </c>
    </row>
    <row r="84" spans="2:17" x14ac:dyDescent="0.25">
      <c r="B84" s="2" t="s">
        <v>80</v>
      </c>
      <c r="C84">
        <v>57246</v>
      </c>
      <c r="I84">
        <v>114493</v>
      </c>
      <c r="J84">
        <v>171739</v>
      </c>
      <c r="O84">
        <f t="shared" si="3"/>
        <v>57246</v>
      </c>
      <c r="P84">
        <f t="shared" si="4"/>
        <v>114493</v>
      </c>
      <c r="Q84">
        <f t="shared" si="5"/>
        <v>0</v>
      </c>
    </row>
    <row r="85" spans="2:17" x14ac:dyDescent="0.25">
      <c r="B85" s="2" t="s">
        <v>81</v>
      </c>
      <c r="G85">
        <v>343483</v>
      </c>
      <c r="J85">
        <v>343483</v>
      </c>
      <c r="O85">
        <f t="shared" si="3"/>
        <v>0</v>
      </c>
      <c r="P85">
        <f t="shared" si="4"/>
        <v>0</v>
      </c>
      <c r="Q85">
        <f t="shared" si="5"/>
        <v>343483</v>
      </c>
    </row>
    <row r="86" spans="2:17" x14ac:dyDescent="0.25">
      <c r="B86" s="2" t="s">
        <v>82</v>
      </c>
      <c r="C86">
        <v>57246</v>
      </c>
      <c r="G86">
        <v>343483</v>
      </c>
      <c r="I86">
        <v>114493</v>
      </c>
      <c r="J86">
        <v>515222</v>
      </c>
      <c r="O86">
        <f t="shared" si="3"/>
        <v>57246</v>
      </c>
      <c r="P86">
        <f t="shared" si="4"/>
        <v>114493</v>
      </c>
      <c r="Q86">
        <f t="shared" si="5"/>
        <v>343483</v>
      </c>
    </row>
    <row r="87" spans="2:17" x14ac:dyDescent="0.25">
      <c r="B87" s="2" t="s">
        <v>83</v>
      </c>
      <c r="C87">
        <v>57246</v>
      </c>
      <c r="I87">
        <v>114493</v>
      </c>
      <c r="J87">
        <v>171739</v>
      </c>
      <c r="O87">
        <f t="shared" si="3"/>
        <v>57246</v>
      </c>
      <c r="P87">
        <f t="shared" si="4"/>
        <v>114493</v>
      </c>
      <c r="Q87">
        <f t="shared" si="5"/>
        <v>0</v>
      </c>
    </row>
    <row r="88" spans="2:17" x14ac:dyDescent="0.25">
      <c r="B88" s="2" t="s">
        <v>84</v>
      </c>
      <c r="G88">
        <v>343483</v>
      </c>
      <c r="J88">
        <v>343483</v>
      </c>
      <c r="O88">
        <f t="shared" si="3"/>
        <v>0</v>
      </c>
      <c r="P88">
        <f t="shared" si="4"/>
        <v>0</v>
      </c>
      <c r="Q88">
        <f t="shared" si="5"/>
        <v>343483</v>
      </c>
    </row>
    <row r="89" spans="2:17" x14ac:dyDescent="0.25">
      <c r="B89" s="2" t="s">
        <v>85</v>
      </c>
      <c r="C89">
        <v>57246</v>
      </c>
      <c r="J89">
        <v>57246</v>
      </c>
      <c r="O89">
        <f t="shared" si="3"/>
        <v>57246</v>
      </c>
      <c r="P89">
        <f t="shared" si="4"/>
        <v>0</v>
      </c>
      <c r="Q89">
        <f t="shared" si="5"/>
        <v>0</v>
      </c>
    </row>
    <row r="90" spans="2:17" x14ac:dyDescent="0.25">
      <c r="B90" s="2" t="s">
        <v>86</v>
      </c>
      <c r="C90">
        <v>57246</v>
      </c>
      <c r="G90">
        <v>343483</v>
      </c>
      <c r="I90">
        <v>114493</v>
      </c>
      <c r="J90">
        <v>515222</v>
      </c>
      <c r="O90">
        <f t="shared" si="3"/>
        <v>57246</v>
      </c>
      <c r="P90">
        <f t="shared" si="4"/>
        <v>114493</v>
      </c>
      <c r="Q90">
        <f t="shared" si="5"/>
        <v>343483</v>
      </c>
    </row>
    <row r="91" spans="2:17" x14ac:dyDescent="0.25">
      <c r="B91" s="2" t="s">
        <v>87</v>
      </c>
      <c r="C91">
        <v>57246</v>
      </c>
      <c r="I91">
        <v>114493</v>
      </c>
      <c r="J91">
        <v>171739</v>
      </c>
      <c r="O91">
        <f t="shared" si="3"/>
        <v>57246</v>
      </c>
      <c r="P91">
        <f t="shared" si="4"/>
        <v>114493</v>
      </c>
      <c r="Q91">
        <f t="shared" si="5"/>
        <v>0</v>
      </c>
    </row>
    <row r="92" spans="2:17" x14ac:dyDescent="0.25">
      <c r="B92" s="2" t="s">
        <v>88</v>
      </c>
      <c r="C92">
        <v>57246</v>
      </c>
      <c r="I92">
        <v>114493</v>
      </c>
      <c r="J92">
        <v>171739</v>
      </c>
      <c r="O92">
        <f t="shared" si="3"/>
        <v>57246</v>
      </c>
      <c r="P92">
        <f t="shared" si="4"/>
        <v>114493</v>
      </c>
      <c r="Q92">
        <f t="shared" si="5"/>
        <v>0</v>
      </c>
    </row>
    <row r="93" spans="2:17" x14ac:dyDescent="0.25">
      <c r="B93" s="2" t="s">
        <v>89</v>
      </c>
      <c r="C93">
        <v>57246</v>
      </c>
      <c r="I93">
        <v>114493</v>
      </c>
      <c r="J93">
        <v>171739</v>
      </c>
      <c r="O93">
        <f t="shared" si="3"/>
        <v>57246</v>
      </c>
      <c r="P93">
        <f t="shared" si="4"/>
        <v>114493</v>
      </c>
      <c r="Q93">
        <f t="shared" si="5"/>
        <v>0</v>
      </c>
    </row>
    <row r="94" spans="2:17" x14ac:dyDescent="0.25">
      <c r="B94" s="2" t="s">
        <v>90</v>
      </c>
      <c r="C94">
        <v>309190</v>
      </c>
      <c r="I94">
        <v>148837</v>
      </c>
      <c r="J94">
        <v>458027</v>
      </c>
      <c r="O94">
        <f t="shared" si="3"/>
        <v>309190</v>
      </c>
      <c r="P94">
        <f t="shared" si="4"/>
        <v>148837</v>
      </c>
      <c r="Q94">
        <f t="shared" si="5"/>
        <v>0</v>
      </c>
    </row>
    <row r="95" spans="2:17" x14ac:dyDescent="0.25">
      <c r="B95" s="2" t="s">
        <v>91</v>
      </c>
      <c r="G95">
        <v>841558</v>
      </c>
      <c r="J95">
        <v>841558</v>
      </c>
      <c r="O95">
        <f t="shared" si="3"/>
        <v>0</v>
      </c>
      <c r="P95">
        <f t="shared" si="4"/>
        <v>0</v>
      </c>
      <c r="Q95">
        <f t="shared" si="5"/>
        <v>841558</v>
      </c>
    </row>
    <row r="96" spans="2:17" x14ac:dyDescent="0.25">
      <c r="B96" s="2" t="s">
        <v>92</v>
      </c>
      <c r="C96">
        <v>171766</v>
      </c>
      <c r="I96">
        <v>114493</v>
      </c>
      <c r="J96">
        <v>286259</v>
      </c>
      <c r="O96">
        <f t="shared" si="3"/>
        <v>171766</v>
      </c>
      <c r="P96">
        <f t="shared" si="4"/>
        <v>114493</v>
      </c>
      <c r="Q96">
        <f t="shared" si="5"/>
        <v>0</v>
      </c>
    </row>
    <row r="97" spans="2:17" x14ac:dyDescent="0.25">
      <c r="B97" s="2" t="s">
        <v>93</v>
      </c>
      <c r="G97">
        <v>343483</v>
      </c>
      <c r="J97">
        <v>343483</v>
      </c>
      <c r="O97">
        <f t="shared" si="3"/>
        <v>0</v>
      </c>
      <c r="P97">
        <f t="shared" si="4"/>
        <v>0</v>
      </c>
      <c r="Q97">
        <f t="shared" si="5"/>
        <v>343483</v>
      </c>
    </row>
    <row r="98" spans="2:17" x14ac:dyDescent="0.25">
      <c r="B98" s="2" t="s">
        <v>94</v>
      </c>
      <c r="C98">
        <v>57246</v>
      </c>
      <c r="J98">
        <v>57246</v>
      </c>
      <c r="O98">
        <f t="shared" si="3"/>
        <v>57246</v>
      </c>
      <c r="P98">
        <f t="shared" si="4"/>
        <v>0</v>
      </c>
      <c r="Q98">
        <f t="shared" si="5"/>
        <v>0</v>
      </c>
    </row>
    <row r="99" spans="2:17" x14ac:dyDescent="0.25">
      <c r="B99" s="2" t="s">
        <v>95</v>
      </c>
      <c r="C99">
        <v>57246</v>
      </c>
      <c r="I99">
        <v>114493</v>
      </c>
      <c r="J99">
        <v>171739</v>
      </c>
      <c r="O99">
        <f t="shared" si="3"/>
        <v>57246</v>
      </c>
      <c r="P99">
        <f t="shared" si="4"/>
        <v>114493</v>
      </c>
      <c r="Q99">
        <f t="shared" si="5"/>
        <v>0</v>
      </c>
    </row>
    <row r="100" spans="2:17" x14ac:dyDescent="0.25">
      <c r="B100" s="2" t="s">
        <v>96</v>
      </c>
      <c r="C100">
        <v>57246</v>
      </c>
      <c r="I100">
        <v>114493</v>
      </c>
      <c r="J100">
        <v>171739</v>
      </c>
      <c r="O100">
        <f t="shared" si="3"/>
        <v>57246</v>
      </c>
      <c r="P100">
        <f t="shared" si="4"/>
        <v>114493</v>
      </c>
      <c r="Q100">
        <f t="shared" si="5"/>
        <v>0</v>
      </c>
    </row>
    <row r="101" spans="2:17" x14ac:dyDescent="0.25">
      <c r="B101" s="2" t="s">
        <v>97</v>
      </c>
      <c r="C101">
        <v>57246</v>
      </c>
      <c r="I101">
        <v>114493</v>
      </c>
      <c r="J101">
        <v>171739</v>
      </c>
      <c r="O101">
        <f t="shared" si="3"/>
        <v>57246</v>
      </c>
      <c r="P101">
        <f t="shared" si="4"/>
        <v>114493</v>
      </c>
      <c r="Q101">
        <f t="shared" si="5"/>
        <v>0</v>
      </c>
    </row>
    <row r="102" spans="2:17" x14ac:dyDescent="0.25">
      <c r="B102" s="2" t="s">
        <v>98</v>
      </c>
      <c r="C102">
        <v>57246</v>
      </c>
      <c r="I102">
        <v>114493</v>
      </c>
      <c r="J102">
        <v>171739</v>
      </c>
      <c r="O102">
        <f t="shared" si="3"/>
        <v>57246</v>
      </c>
      <c r="P102">
        <f t="shared" si="4"/>
        <v>114493</v>
      </c>
      <c r="Q102">
        <f t="shared" si="5"/>
        <v>0</v>
      </c>
    </row>
    <row r="103" spans="2:17" x14ac:dyDescent="0.25">
      <c r="B103" s="2" t="s">
        <v>99</v>
      </c>
      <c r="C103">
        <v>57246</v>
      </c>
      <c r="J103">
        <v>57246</v>
      </c>
      <c r="O103">
        <f t="shared" si="3"/>
        <v>57246</v>
      </c>
      <c r="P103">
        <f t="shared" si="4"/>
        <v>0</v>
      </c>
      <c r="Q103">
        <f t="shared" si="5"/>
        <v>0</v>
      </c>
    </row>
    <row r="104" spans="2:17" x14ac:dyDescent="0.25">
      <c r="B104" s="2" t="s">
        <v>100</v>
      </c>
      <c r="C104">
        <v>77287</v>
      </c>
      <c r="I104">
        <v>114493</v>
      </c>
      <c r="J104">
        <v>191780</v>
      </c>
      <c r="O104">
        <f t="shared" si="3"/>
        <v>77287</v>
      </c>
      <c r="P104">
        <f t="shared" si="4"/>
        <v>114493</v>
      </c>
      <c r="Q104">
        <f t="shared" si="5"/>
        <v>0</v>
      </c>
    </row>
    <row r="105" spans="2:17" x14ac:dyDescent="0.25">
      <c r="B105" s="2" t="s">
        <v>101</v>
      </c>
      <c r="C105">
        <v>83013</v>
      </c>
      <c r="I105">
        <v>114493</v>
      </c>
      <c r="J105">
        <v>197506</v>
      </c>
      <c r="O105">
        <f t="shared" si="3"/>
        <v>83013</v>
      </c>
      <c r="P105">
        <f t="shared" si="4"/>
        <v>114493</v>
      </c>
      <c r="Q105">
        <f t="shared" si="5"/>
        <v>0</v>
      </c>
    </row>
    <row r="106" spans="2:17" x14ac:dyDescent="0.25">
      <c r="B106" s="2" t="s">
        <v>102</v>
      </c>
      <c r="G106">
        <v>343483</v>
      </c>
      <c r="J106">
        <v>343483</v>
      </c>
      <c r="O106">
        <f t="shared" si="3"/>
        <v>0</v>
      </c>
      <c r="P106">
        <f t="shared" si="4"/>
        <v>0</v>
      </c>
      <c r="Q106">
        <f t="shared" si="5"/>
        <v>343483</v>
      </c>
    </row>
    <row r="107" spans="2:17" x14ac:dyDescent="0.25">
      <c r="B107" s="2" t="s">
        <v>103</v>
      </c>
      <c r="C107">
        <v>145999</v>
      </c>
      <c r="I107">
        <v>114493</v>
      </c>
      <c r="J107">
        <v>260492</v>
      </c>
      <c r="O107">
        <f t="shared" si="3"/>
        <v>145999</v>
      </c>
      <c r="P107">
        <f t="shared" si="4"/>
        <v>114493</v>
      </c>
      <c r="Q107">
        <f t="shared" si="5"/>
        <v>0</v>
      </c>
    </row>
    <row r="108" spans="2:17" x14ac:dyDescent="0.25">
      <c r="B108" s="2" t="s">
        <v>104</v>
      </c>
      <c r="G108">
        <v>343483</v>
      </c>
      <c r="J108">
        <v>343483</v>
      </c>
      <c r="O108">
        <f t="shared" si="3"/>
        <v>0</v>
      </c>
      <c r="P108">
        <f t="shared" si="4"/>
        <v>0</v>
      </c>
      <c r="Q108">
        <f t="shared" si="5"/>
        <v>343483</v>
      </c>
    </row>
    <row r="109" spans="2:17" x14ac:dyDescent="0.25">
      <c r="B109" s="2" t="s">
        <v>105</v>
      </c>
      <c r="C109">
        <v>88739</v>
      </c>
      <c r="I109">
        <v>114493</v>
      </c>
      <c r="J109">
        <v>203232</v>
      </c>
      <c r="O109">
        <f t="shared" si="3"/>
        <v>88739</v>
      </c>
      <c r="P109">
        <f t="shared" si="4"/>
        <v>114493</v>
      </c>
      <c r="Q109">
        <f t="shared" si="5"/>
        <v>0</v>
      </c>
    </row>
    <row r="110" spans="2:17" x14ac:dyDescent="0.25">
      <c r="B110" s="2" t="s">
        <v>106</v>
      </c>
      <c r="C110">
        <v>57246</v>
      </c>
      <c r="I110">
        <v>114493</v>
      </c>
      <c r="J110">
        <v>171739</v>
      </c>
      <c r="O110">
        <f t="shared" si="3"/>
        <v>57246</v>
      </c>
      <c r="P110">
        <f t="shared" si="4"/>
        <v>114493</v>
      </c>
      <c r="Q110">
        <f t="shared" si="5"/>
        <v>0</v>
      </c>
    </row>
    <row r="111" spans="2:17" x14ac:dyDescent="0.25">
      <c r="B111" s="2" t="s">
        <v>107</v>
      </c>
      <c r="C111">
        <v>57246</v>
      </c>
      <c r="I111">
        <v>114493</v>
      </c>
      <c r="J111">
        <v>171739</v>
      </c>
      <c r="O111">
        <f t="shared" si="3"/>
        <v>57246</v>
      </c>
      <c r="P111">
        <f t="shared" si="4"/>
        <v>114493</v>
      </c>
      <c r="Q111">
        <f t="shared" si="5"/>
        <v>0</v>
      </c>
    </row>
    <row r="112" spans="2:17" x14ac:dyDescent="0.25">
      <c r="B112" s="2" t="s">
        <v>108</v>
      </c>
      <c r="C112">
        <v>68698</v>
      </c>
      <c r="I112">
        <v>114493</v>
      </c>
      <c r="J112">
        <v>183191</v>
      </c>
      <c r="O112">
        <f t="shared" si="3"/>
        <v>68698</v>
      </c>
      <c r="P112">
        <f t="shared" si="4"/>
        <v>114493</v>
      </c>
      <c r="Q112">
        <f t="shared" si="5"/>
        <v>0</v>
      </c>
    </row>
    <row r="113" spans="2:17" x14ac:dyDescent="0.25">
      <c r="B113" s="2" t="s">
        <v>109</v>
      </c>
      <c r="G113">
        <v>343483</v>
      </c>
      <c r="J113">
        <v>343483</v>
      </c>
      <c r="O113">
        <f t="shared" si="3"/>
        <v>0</v>
      </c>
      <c r="P113">
        <f t="shared" si="4"/>
        <v>0</v>
      </c>
      <c r="Q113">
        <f t="shared" si="5"/>
        <v>343483</v>
      </c>
    </row>
    <row r="114" spans="2:17" x14ac:dyDescent="0.25">
      <c r="B114" s="2" t="s">
        <v>110</v>
      </c>
      <c r="C114">
        <v>452340</v>
      </c>
      <c r="I114">
        <v>194629</v>
      </c>
      <c r="J114">
        <v>646969</v>
      </c>
      <c r="O114">
        <f t="shared" si="3"/>
        <v>452340</v>
      </c>
      <c r="P114">
        <f t="shared" si="4"/>
        <v>194629</v>
      </c>
      <c r="Q114">
        <f t="shared" si="5"/>
        <v>0</v>
      </c>
    </row>
    <row r="115" spans="2:17" x14ac:dyDescent="0.25">
      <c r="B115" s="2" t="s">
        <v>111</v>
      </c>
      <c r="G115">
        <v>738508</v>
      </c>
      <c r="J115">
        <v>738508</v>
      </c>
      <c r="O115">
        <f t="shared" si="3"/>
        <v>0</v>
      </c>
      <c r="P115">
        <f t="shared" si="4"/>
        <v>0</v>
      </c>
      <c r="Q115">
        <f t="shared" si="5"/>
        <v>738508</v>
      </c>
    </row>
    <row r="116" spans="2:17" x14ac:dyDescent="0.25">
      <c r="B116" s="2" t="s">
        <v>112</v>
      </c>
      <c r="C116">
        <v>57246</v>
      </c>
      <c r="I116">
        <v>114493</v>
      </c>
      <c r="J116">
        <v>171739</v>
      </c>
      <c r="O116">
        <f t="shared" si="3"/>
        <v>57246</v>
      </c>
      <c r="P116">
        <f t="shared" si="4"/>
        <v>114493</v>
      </c>
      <c r="Q116">
        <f t="shared" si="5"/>
        <v>0</v>
      </c>
    </row>
    <row r="117" spans="2:17" x14ac:dyDescent="0.25">
      <c r="B117" s="2" t="s">
        <v>113</v>
      </c>
      <c r="G117">
        <v>343483</v>
      </c>
      <c r="J117">
        <v>343483</v>
      </c>
      <c r="O117">
        <f t="shared" si="3"/>
        <v>0</v>
      </c>
      <c r="P117">
        <f t="shared" si="4"/>
        <v>0</v>
      </c>
      <c r="Q117">
        <f t="shared" si="5"/>
        <v>343483</v>
      </c>
    </row>
    <row r="118" spans="2:17" x14ac:dyDescent="0.25">
      <c r="B118" s="2" t="s">
        <v>114</v>
      </c>
      <c r="C118">
        <v>57246</v>
      </c>
      <c r="J118">
        <v>57246</v>
      </c>
      <c r="O118">
        <f t="shared" si="3"/>
        <v>57246</v>
      </c>
      <c r="P118">
        <f t="shared" si="4"/>
        <v>0</v>
      </c>
      <c r="Q118">
        <f t="shared" si="5"/>
        <v>0</v>
      </c>
    </row>
    <row r="119" spans="2:17" x14ac:dyDescent="0.25">
      <c r="B119" s="2" t="s">
        <v>115</v>
      </c>
      <c r="C119">
        <v>57246</v>
      </c>
      <c r="J119">
        <v>57246</v>
      </c>
      <c r="O119">
        <f t="shared" si="3"/>
        <v>57246</v>
      </c>
      <c r="P119">
        <f t="shared" si="4"/>
        <v>0</v>
      </c>
      <c r="Q119">
        <f t="shared" si="5"/>
        <v>0</v>
      </c>
    </row>
    <row r="120" spans="2:17" x14ac:dyDescent="0.25">
      <c r="B120" s="2" t="s">
        <v>116</v>
      </c>
      <c r="C120">
        <v>74424</v>
      </c>
      <c r="I120">
        <v>114493</v>
      </c>
      <c r="J120">
        <v>188917</v>
      </c>
      <c r="O120">
        <f t="shared" si="3"/>
        <v>74424</v>
      </c>
      <c r="P120">
        <f t="shared" si="4"/>
        <v>114493</v>
      </c>
      <c r="Q120">
        <f t="shared" si="5"/>
        <v>0</v>
      </c>
    </row>
    <row r="121" spans="2:17" x14ac:dyDescent="0.25">
      <c r="B121" s="2" t="s">
        <v>117</v>
      </c>
      <c r="G121">
        <v>343483</v>
      </c>
      <c r="J121">
        <v>343483</v>
      </c>
      <c r="O121">
        <f t="shared" si="3"/>
        <v>0</v>
      </c>
      <c r="P121">
        <f t="shared" si="4"/>
        <v>0</v>
      </c>
      <c r="Q121">
        <f t="shared" si="5"/>
        <v>343483</v>
      </c>
    </row>
    <row r="122" spans="2:17" x14ac:dyDescent="0.25">
      <c r="B122" s="2" t="s">
        <v>118</v>
      </c>
      <c r="C122">
        <v>57246</v>
      </c>
      <c r="J122">
        <v>57246</v>
      </c>
      <c r="O122">
        <f t="shared" si="3"/>
        <v>57246</v>
      </c>
      <c r="P122">
        <f t="shared" si="4"/>
        <v>0</v>
      </c>
      <c r="Q122">
        <f t="shared" si="5"/>
        <v>0</v>
      </c>
    </row>
    <row r="123" spans="2:17" x14ac:dyDescent="0.25">
      <c r="B123" s="2" t="s">
        <v>119</v>
      </c>
      <c r="C123">
        <v>91602</v>
      </c>
      <c r="I123">
        <v>114493</v>
      </c>
      <c r="J123">
        <v>206095</v>
      </c>
      <c r="O123">
        <f t="shared" si="3"/>
        <v>91602</v>
      </c>
      <c r="P123">
        <f t="shared" si="4"/>
        <v>114493</v>
      </c>
      <c r="Q123">
        <f t="shared" si="5"/>
        <v>0</v>
      </c>
    </row>
    <row r="124" spans="2:17" x14ac:dyDescent="0.25">
      <c r="B124" s="2" t="s">
        <v>120</v>
      </c>
      <c r="C124">
        <v>57246</v>
      </c>
      <c r="I124">
        <v>114493</v>
      </c>
      <c r="J124">
        <v>171739</v>
      </c>
      <c r="O124">
        <f t="shared" si="3"/>
        <v>57246</v>
      </c>
      <c r="P124">
        <f t="shared" si="4"/>
        <v>114493</v>
      </c>
      <c r="Q124">
        <f t="shared" si="5"/>
        <v>0</v>
      </c>
    </row>
    <row r="125" spans="2:17" x14ac:dyDescent="0.25">
      <c r="B125" s="2" t="s">
        <v>121</v>
      </c>
      <c r="C125">
        <v>57246</v>
      </c>
      <c r="I125">
        <v>114493</v>
      </c>
      <c r="J125">
        <v>171739</v>
      </c>
      <c r="O125">
        <f t="shared" si="3"/>
        <v>57246</v>
      </c>
      <c r="P125">
        <f t="shared" si="4"/>
        <v>114493</v>
      </c>
      <c r="Q125">
        <f t="shared" si="5"/>
        <v>0</v>
      </c>
    </row>
    <row r="126" spans="2:17" x14ac:dyDescent="0.25">
      <c r="B126" s="2" t="s">
        <v>122</v>
      </c>
      <c r="C126">
        <v>57246</v>
      </c>
      <c r="I126">
        <v>114493</v>
      </c>
      <c r="J126">
        <v>171739</v>
      </c>
      <c r="O126">
        <f t="shared" si="3"/>
        <v>57246</v>
      </c>
      <c r="P126">
        <f t="shared" si="4"/>
        <v>114493</v>
      </c>
      <c r="Q126">
        <f t="shared" si="5"/>
        <v>0</v>
      </c>
    </row>
    <row r="127" spans="2:17" x14ac:dyDescent="0.25">
      <c r="B127" s="2" t="s">
        <v>123</v>
      </c>
      <c r="C127">
        <v>246204</v>
      </c>
      <c r="I127">
        <v>125941</v>
      </c>
      <c r="J127">
        <v>372145</v>
      </c>
      <c r="O127">
        <f t="shared" si="3"/>
        <v>246204</v>
      </c>
      <c r="P127">
        <f t="shared" si="4"/>
        <v>125941</v>
      </c>
      <c r="Q127">
        <f t="shared" si="5"/>
        <v>0</v>
      </c>
    </row>
    <row r="128" spans="2:17" x14ac:dyDescent="0.25">
      <c r="B128" s="2" t="s">
        <v>124</v>
      </c>
      <c r="G128">
        <v>377833</v>
      </c>
      <c r="J128">
        <v>377833</v>
      </c>
      <c r="O128">
        <f t="shared" si="3"/>
        <v>0</v>
      </c>
      <c r="P128">
        <f t="shared" si="4"/>
        <v>0</v>
      </c>
      <c r="Q128">
        <f t="shared" si="5"/>
        <v>377833</v>
      </c>
    </row>
    <row r="129" spans="2:17" x14ac:dyDescent="0.25">
      <c r="B129" s="2" t="s">
        <v>125</v>
      </c>
      <c r="C129">
        <v>57246</v>
      </c>
      <c r="J129">
        <v>57246</v>
      </c>
      <c r="O129">
        <f t="shared" si="3"/>
        <v>57246</v>
      </c>
      <c r="P129">
        <f t="shared" si="4"/>
        <v>0</v>
      </c>
      <c r="Q129">
        <f t="shared" si="5"/>
        <v>0</v>
      </c>
    </row>
    <row r="130" spans="2:17" x14ac:dyDescent="0.25">
      <c r="B130" s="2" t="s">
        <v>126</v>
      </c>
      <c r="C130">
        <v>57246</v>
      </c>
      <c r="G130">
        <v>343483</v>
      </c>
      <c r="I130">
        <v>114493</v>
      </c>
      <c r="J130">
        <v>515222</v>
      </c>
      <c r="O130">
        <f t="shared" si="3"/>
        <v>57246</v>
      </c>
      <c r="P130">
        <f t="shared" si="4"/>
        <v>114493</v>
      </c>
      <c r="Q130">
        <f t="shared" si="5"/>
        <v>343483</v>
      </c>
    </row>
    <row r="131" spans="2:17" x14ac:dyDescent="0.25">
      <c r="B131" s="2" t="s">
        <v>127</v>
      </c>
      <c r="C131">
        <v>57246</v>
      </c>
      <c r="J131">
        <v>57246</v>
      </c>
      <c r="O131">
        <f t="shared" si="3"/>
        <v>57246</v>
      </c>
      <c r="P131">
        <f t="shared" si="4"/>
        <v>0</v>
      </c>
      <c r="Q131">
        <f t="shared" si="5"/>
        <v>0</v>
      </c>
    </row>
    <row r="132" spans="2:17" x14ac:dyDescent="0.25">
      <c r="B132" s="2" t="s">
        <v>128</v>
      </c>
      <c r="C132">
        <v>57246</v>
      </c>
      <c r="I132">
        <v>114493</v>
      </c>
      <c r="J132">
        <v>171739</v>
      </c>
      <c r="O132">
        <f t="shared" si="3"/>
        <v>57246</v>
      </c>
      <c r="P132">
        <f t="shared" si="4"/>
        <v>114493</v>
      </c>
      <c r="Q132">
        <f t="shared" si="5"/>
        <v>0</v>
      </c>
    </row>
    <row r="133" spans="2:17" x14ac:dyDescent="0.25">
      <c r="B133" s="2" t="s">
        <v>129</v>
      </c>
      <c r="G133">
        <v>343483</v>
      </c>
      <c r="J133">
        <v>343483</v>
      </c>
      <c r="O133">
        <f t="shared" si="3"/>
        <v>0</v>
      </c>
      <c r="P133">
        <f t="shared" si="4"/>
        <v>0</v>
      </c>
      <c r="Q133">
        <f t="shared" si="5"/>
        <v>343483</v>
      </c>
    </row>
    <row r="134" spans="2:17" x14ac:dyDescent="0.25">
      <c r="B134" s="2" t="s">
        <v>130</v>
      </c>
      <c r="C134">
        <v>57246</v>
      </c>
      <c r="J134">
        <v>57246</v>
      </c>
      <c r="O134">
        <f t="shared" si="3"/>
        <v>57246</v>
      </c>
      <c r="P134">
        <f t="shared" si="4"/>
        <v>0</v>
      </c>
      <c r="Q134">
        <f t="shared" si="5"/>
        <v>0</v>
      </c>
    </row>
    <row r="135" spans="2:17" x14ac:dyDescent="0.25">
      <c r="B135" s="2" t="s">
        <v>131</v>
      </c>
      <c r="C135">
        <v>57246</v>
      </c>
      <c r="J135">
        <v>57246</v>
      </c>
      <c r="O135">
        <f t="shared" ref="O135:O198" si="6">SUM(C135:F135)</f>
        <v>57246</v>
      </c>
      <c r="P135">
        <f t="shared" ref="P135:P198" si="7">SUM(I135)</f>
        <v>0</v>
      </c>
      <c r="Q135">
        <f t="shared" ref="Q135:Q198" si="8">SUM(G135:H135)</f>
        <v>0</v>
      </c>
    </row>
    <row r="136" spans="2:17" x14ac:dyDescent="0.25">
      <c r="B136" s="2" t="s">
        <v>132</v>
      </c>
      <c r="C136">
        <v>57246</v>
      </c>
      <c r="J136">
        <v>57246</v>
      </c>
      <c r="O136">
        <f t="shared" si="6"/>
        <v>57246</v>
      </c>
      <c r="P136">
        <f t="shared" si="7"/>
        <v>0</v>
      </c>
      <c r="Q136">
        <f t="shared" si="8"/>
        <v>0</v>
      </c>
    </row>
    <row r="137" spans="2:17" x14ac:dyDescent="0.25">
      <c r="B137" s="2" t="s">
        <v>133</v>
      </c>
      <c r="C137">
        <v>57246</v>
      </c>
      <c r="J137">
        <v>57246</v>
      </c>
      <c r="O137">
        <f t="shared" si="6"/>
        <v>57246</v>
      </c>
      <c r="P137">
        <f t="shared" si="7"/>
        <v>0</v>
      </c>
      <c r="Q137">
        <f t="shared" si="8"/>
        <v>0</v>
      </c>
    </row>
    <row r="138" spans="2:17" x14ac:dyDescent="0.25">
      <c r="B138" s="2" t="s">
        <v>134</v>
      </c>
      <c r="C138">
        <v>57246</v>
      </c>
      <c r="J138">
        <v>57246</v>
      </c>
      <c r="O138">
        <f t="shared" si="6"/>
        <v>57246</v>
      </c>
      <c r="P138">
        <f t="shared" si="7"/>
        <v>0</v>
      </c>
      <c r="Q138">
        <f t="shared" si="8"/>
        <v>0</v>
      </c>
    </row>
    <row r="139" spans="2:17" x14ac:dyDescent="0.25">
      <c r="B139" s="2" t="s">
        <v>135</v>
      </c>
      <c r="C139">
        <v>143136</v>
      </c>
      <c r="D139">
        <v>57246</v>
      </c>
      <c r="I139">
        <v>114493</v>
      </c>
      <c r="J139">
        <v>314875</v>
      </c>
      <c r="O139">
        <f t="shared" si="6"/>
        <v>200382</v>
      </c>
      <c r="P139">
        <f t="shared" si="7"/>
        <v>114493</v>
      </c>
      <c r="Q139">
        <f t="shared" si="8"/>
        <v>0</v>
      </c>
    </row>
    <row r="140" spans="2:17" x14ac:dyDescent="0.25">
      <c r="B140" s="2" t="s">
        <v>136</v>
      </c>
      <c r="G140">
        <v>343483</v>
      </c>
      <c r="J140">
        <v>343483</v>
      </c>
      <c r="O140">
        <f t="shared" si="6"/>
        <v>0</v>
      </c>
      <c r="P140">
        <f t="shared" si="7"/>
        <v>0</v>
      </c>
      <c r="Q140">
        <f t="shared" si="8"/>
        <v>343483</v>
      </c>
    </row>
    <row r="141" spans="2:17" x14ac:dyDescent="0.25">
      <c r="B141" s="2" t="s">
        <v>137</v>
      </c>
      <c r="C141">
        <v>77287</v>
      </c>
      <c r="I141">
        <v>114493</v>
      </c>
      <c r="J141">
        <v>191780</v>
      </c>
      <c r="O141">
        <f t="shared" si="6"/>
        <v>77287</v>
      </c>
      <c r="P141">
        <f t="shared" si="7"/>
        <v>114493</v>
      </c>
      <c r="Q141">
        <f t="shared" si="8"/>
        <v>0</v>
      </c>
    </row>
    <row r="142" spans="2:17" x14ac:dyDescent="0.25">
      <c r="B142" s="2" t="s">
        <v>138</v>
      </c>
      <c r="G142">
        <v>343483</v>
      </c>
      <c r="J142">
        <v>343483</v>
      </c>
      <c r="O142">
        <f t="shared" si="6"/>
        <v>0</v>
      </c>
      <c r="P142">
        <f t="shared" si="7"/>
        <v>0</v>
      </c>
      <c r="Q142">
        <f t="shared" si="8"/>
        <v>343483</v>
      </c>
    </row>
    <row r="143" spans="2:17" x14ac:dyDescent="0.25">
      <c r="B143" s="2" t="s">
        <v>139</v>
      </c>
      <c r="C143">
        <v>57246</v>
      </c>
      <c r="J143">
        <v>57246</v>
      </c>
      <c r="O143">
        <f t="shared" si="6"/>
        <v>57246</v>
      </c>
      <c r="P143">
        <f t="shared" si="7"/>
        <v>0</v>
      </c>
      <c r="Q143">
        <f t="shared" si="8"/>
        <v>0</v>
      </c>
    </row>
    <row r="144" spans="2:17" x14ac:dyDescent="0.25">
      <c r="B144" s="2" t="s">
        <v>140</v>
      </c>
      <c r="C144">
        <v>57246</v>
      </c>
      <c r="G144">
        <v>343483</v>
      </c>
      <c r="I144">
        <v>114493</v>
      </c>
      <c r="J144">
        <v>515222</v>
      </c>
      <c r="O144">
        <f t="shared" si="6"/>
        <v>57246</v>
      </c>
      <c r="P144">
        <f t="shared" si="7"/>
        <v>114493</v>
      </c>
      <c r="Q144">
        <f t="shared" si="8"/>
        <v>343483</v>
      </c>
    </row>
    <row r="145" spans="2:17" x14ac:dyDescent="0.25">
      <c r="B145" s="2" t="s">
        <v>141</v>
      </c>
      <c r="C145">
        <v>57246</v>
      </c>
      <c r="G145">
        <v>343483</v>
      </c>
      <c r="I145">
        <v>114493</v>
      </c>
      <c r="J145">
        <v>515222</v>
      </c>
      <c r="O145">
        <f t="shared" si="6"/>
        <v>57246</v>
      </c>
      <c r="P145">
        <f t="shared" si="7"/>
        <v>114493</v>
      </c>
      <c r="Q145">
        <f t="shared" si="8"/>
        <v>343483</v>
      </c>
    </row>
    <row r="146" spans="2:17" x14ac:dyDescent="0.25">
      <c r="B146" s="2" t="s">
        <v>142</v>
      </c>
      <c r="C146">
        <v>57246</v>
      </c>
      <c r="G146">
        <v>343483</v>
      </c>
      <c r="I146">
        <v>114493</v>
      </c>
      <c r="J146">
        <v>515222</v>
      </c>
      <c r="O146">
        <f t="shared" si="6"/>
        <v>57246</v>
      </c>
      <c r="P146">
        <f t="shared" si="7"/>
        <v>114493</v>
      </c>
      <c r="Q146">
        <f t="shared" si="8"/>
        <v>343483</v>
      </c>
    </row>
    <row r="147" spans="2:17" x14ac:dyDescent="0.25">
      <c r="B147" s="2" t="s">
        <v>143</v>
      </c>
      <c r="C147">
        <v>57246</v>
      </c>
      <c r="J147">
        <v>57246</v>
      </c>
      <c r="O147">
        <f t="shared" si="6"/>
        <v>57246</v>
      </c>
      <c r="P147">
        <f t="shared" si="7"/>
        <v>0</v>
      </c>
      <c r="Q147">
        <f t="shared" si="8"/>
        <v>0</v>
      </c>
    </row>
    <row r="148" spans="2:17" x14ac:dyDescent="0.25">
      <c r="B148" s="2" t="s">
        <v>144</v>
      </c>
      <c r="C148">
        <v>57246</v>
      </c>
      <c r="I148">
        <v>114493</v>
      </c>
      <c r="J148">
        <v>171739</v>
      </c>
      <c r="O148">
        <f t="shared" si="6"/>
        <v>57246</v>
      </c>
      <c r="P148">
        <f t="shared" si="7"/>
        <v>114493</v>
      </c>
      <c r="Q148">
        <f t="shared" si="8"/>
        <v>0</v>
      </c>
    </row>
    <row r="149" spans="2:17" x14ac:dyDescent="0.25">
      <c r="B149" s="2" t="s">
        <v>145</v>
      </c>
      <c r="G149">
        <v>343483</v>
      </c>
      <c r="J149">
        <v>343483</v>
      </c>
      <c r="O149">
        <f t="shared" si="6"/>
        <v>0</v>
      </c>
      <c r="P149">
        <f t="shared" si="7"/>
        <v>0</v>
      </c>
      <c r="Q149">
        <f t="shared" si="8"/>
        <v>343483</v>
      </c>
    </row>
    <row r="150" spans="2:17" x14ac:dyDescent="0.25">
      <c r="B150" s="2" t="s">
        <v>146</v>
      </c>
      <c r="C150">
        <v>57246</v>
      </c>
      <c r="J150">
        <v>57246</v>
      </c>
      <c r="O150">
        <f t="shared" si="6"/>
        <v>57246</v>
      </c>
      <c r="P150">
        <f t="shared" si="7"/>
        <v>0</v>
      </c>
      <c r="Q150">
        <f t="shared" si="8"/>
        <v>0</v>
      </c>
    </row>
    <row r="151" spans="2:17" x14ac:dyDescent="0.25">
      <c r="B151" s="2" t="s">
        <v>147</v>
      </c>
      <c r="C151">
        <v>57246</v>
      </c>
      <c r="I151">
        <v>114493</v>
      </c>
      <c r="J151">
        <v>171739</v>
      </c>
      <c r="O151">
        <f t="shared" si="6"/>
        <v>57246</v>
      </c>
      <c r="P151">
        <f t="shared" si="7"/>
        <v>114493</v>
      </c>
      <c r="Q151">
        <f t="shared" si="8"/>
        <v>0</v>
      </c>
    </row>
    <row r="152" spans="2:17" x14ac:dyDescent="0.25">
      <c r="B152" s="2" t="s">
        <v>148</v>
      </c>
      <c r="G152">
        <v>343483</v>
      </c>
      <c r="J152">
        <v>343483</v>
      </c>
      <c r="O152">
        <f t="shared" si="6"/>
        <v>0</v>
      </c>
      <c r="P152">
        <f t="shared" si="7"/>
        <v>0</v>
      </c>
      <c r="Q152">
        <f t="shared" si="8"/>
        <v>343483</v>
      </c>
    </row>
    <row r="153" spans="2:17" x14ac:dyDescent="0.25">
      <c r="B153" s="2" t="s">
        <v>149</v>
      </c>
      <c r="C153">
        <v>137410</v>
      </c>
      <c r="I153">
        <v>114493</v>
      </c>
      <c r="J153">
        <v>251903</v>
      </c>
      <c r="O153">
        <f t="shared" si="6"/>
        <v>137410</v>
      </c>
      <c r="P153">
        <f t="shared" si="7"/>
        <v>114493</v>
      </c>
      <c r="Q153">
        <f t="shared" si="8"/>
        <v>0</v>
      </c>
    </row>
    <row r="154" spans="2:17" x14ac:dyDescent="0.25">
      <c r="B154" s="2" t="s">
        <v>150</v>
      </c>
      <c r="G154">
        <v>343483</v>
      </c>
      <c r="J154">
        <v>343483</v>
      </c>
      <c r="O154">
        <f t="shared" si="6"/>
        <v>0</v>
      </c>
      <c r="P154">
        <f t="shared" si="7"/>
        <v>0</v>
      </c>
      <c r="Q154">
        <f t="shared" si="8"/>
        <v>343483</v>
      </c>
    </row>
    <row r="155" spans="2:17" x14ac:dyDescent="0.25">
      <c r="B155" s="2" t="s">
        <v>151</v>
      </c>
      <c r="C155">
        <v>57246</v>
      </c>
      <c r="J155">
        <v>57246</v>
      </c>
      <c r="O155">
        <f t="shared" si="6"/>
        <v>57246</v>
      </c>
      <c r="P155">
        <f t="shared" si="7"/>
        <v>0</v>
      </c>
      <c r="Q155">
        <f t="shared" si="8"/>
        <v>0</v>
      </c>
    </row>
    <row r="156" spans="2:17" x14ac:dyDescent="0.25">
      <c r="B156" s="2" t="s">
        <v>152</v>
      </c>
      <c r="C156">
        <v>62972</v>
      </c>
      <c r="I156">
        <v>114493</v>
      </c>
      <c r="J156">
        <v>177465</v>
      </c>
      <c r="O156">
        <f t="shared" si="6"/>
        <v>62972</v>
      </c>
      <c r="P156">
        <f t="shared" si="7"/>
        <v>114493</v>
      </c>
      <c r="Q156">
        <f t="shared" si="8"/>
        <v>0</v>
      </c>
    </row>
    <row r="157" spans="2:17" x14ac:dyDescent="0.25">
      <c r="B157" s="2" t="s">
        <v>153</v>
      </c>
      <c r="C157">
        <v>57246</v>
      </c>
      <c r="I157">
        <v>114493</v>
      </c>
      <c r="J157">
        <v>171739</v>
      </c>
      <c r="O157">
        <f t="shared" si="6"/>
        <v>57246</v>
      </c>
      <c r="P157">
        <f t="shared" si="7"/>
        <v>114493</v>
      </c>
      <c r="Q157">
        <f t="shared" si="8"/>
        <v>0</v>
      </c>
    </row>
    <row r="158" spans="2:17" x14ac:dyDescent="0.25">
      <c r="B158" s="2" t="s">
        <v>154</v>
      </c>
      <c r="G158">
        <v>343483</v>
      </c>
      <c r="J158">
        <v>343483</v>
      </c>
      <c r="O158">
        <f t="shared" si="6"/>
        <v>0</v>
      </c>
      <c r="P158">
        <f t="shared" si="7"/>
        <v>0</v>
      </c>
      <c r="Q158">
        <f t="shared" si="8"/>
        <v>343483</v>
      </c>
    </row>
    <row r="159" spans="2:17" x14ac:dyDescent="0.25">
      <c r="B159" s="2" t="s">
        <v>155</v>
      </c>
      <c r="C159">
        <v>57246</v>
      </c>
      <c r="J159">
        <v>57246</v>
      </c>
      <c r="O159">
        <f t="shared" si="6"/>
        <v>57246</v>
      </c>
      <c r="P159">
        <f t="shared" si="7"/>
        <v>0</v>
      </c>
      <c r="Q159">
        <f t="shared" si="8"/>
        <v>0</v>
      </c>
    </row>
    <row r="160" spans="2:17" x14ac:dyDescent="0.25">
      <c r="B160" s="2" t="s">
        <v>156</v>
      </c>
      <c r="C160">
        <v>57246</v>
      </c>
      <c r="I160">
        <v>114493</v>
      </c>
      <c r="J160">
        <v>171739</v>
      </c>
      <c r="O160">
        <f t="shared" si="6"/>
        <v>57246</v>
      </c>
      <c r="P160">
        <f t="shared" si="7"/>
        <v>114493</v>
      </c>
      <c r="Q160">
        <f t="shared" si="8"/>
        <v>0</v>
      </c>
    </row>
    <row r="161" spans="2:17" x14ac:dyDescent="0.25">
      <c r="B161" s="2" t="s">
        <v>157</v>
      </c>
      <c r="G161">
        <v>343483</v>
      </c>
      <c r="J161">
        <v>343483</v>
      </c>
      <c r="O161">
        <f t="shared" si="6"/>
        <v>0</v>
      </c>
      <c r="P161">
        <f t="shared" si="7"/>
        <v>0</v>
      </c>
      <c r="Q161">
        <f t="shared" si="8"/>
        <v>343483</v>
      </c>
    </row>
    <row r="162" spans="2:17" x14ac:dyDescent="0.25">
      <c r="B162" s="2" t="s">
        <v>158</v>
      </c>
      <c r="C162">
        <v>57246</v>
      </c>
      <c r="J162">
        <v>57246</v>
      </c>
      <c r="O162">
        <f t="shared" si="6"/>
        <v>57246</v>
      </c>
      <c r="P162">
        <f t="shared" si="7"/>
        <v>0</v>
      </c>
      <c r="Q162">
        <f t="shared" si="8"/>
        <v>0</v>
      </c>
    </row>
    <row r="163" spans="2:17" x14ac:dyDescent="0.25">
      <c r="B163" s="2" t="s">
        <v>159</v>
      </c>
      <c r="C163">
        <v>68698</v>
      </c>
      <c r="I163">
        <v>114493</v>
      </c>
      <c r="J163">
        <v>183191</v>
      </c>
      <c r="O163">
        <f t="shared" si="6"/>
        <v>68698</v>
      </c>
      <c r="P163">
        <f t="shared" si="7"/>
        <v>114493</v>
      </c>
      <c r="Q163">
        <f t="shared" si="8"/>
        <v>0</v>
      </c>
    </row>
    <row r="164" spans="2:17" x14ac:dyDescent="0.25">
      <c r="B164" s="2" t="s">
        <v>160</v>
      </c>
      <c r="C164">
        <v>57246</v>
      </c>
      <c r="G164">
        <v>343483</v>
      </c>
      <c r="I164">
        <v>114493</v>
      </c>
      <c r="J164">
        <v>515222</v>
      </c>
      <c r="O164">
        <f t="shared" si="6"/>
        <v>57246</v>
      </c>
      <c r="P164">
        <f t="shared" si="7"/>
        <v>114493</v>
      </c>
      <c r="Q164">
        <f t="shared" si="8"/>
        <v>343483</v>
      </c>
    </row>
    <row r="165" spans="2:17" x14ac:dyDescent="0.25">
      <c r="B165" s="2" t="s">
        <v>161</v>
      </c>
      <c r="C165">
        <v>57246</v>
      </c>
      <c r="G165">
        <v>343483</v>
      </c>
      <c r="I165">
        <v>114493</v>
      </c>
      <c r="J165">
        <v>515222</v>
      </c>
      <c r="O165">
        <f t="shared" si="6"/>
        <v>57246</v>
      </c>
      <c r="P165">
        <f t="shared" si="7"/>
        <v>114493</v>
      </c>
      <c r="Q165">
        <f t="shared" si="8"/>
        <v>343483</v>
      </c>
    </row>
    <row r="166" spans="2:17" x14ac:dyDescent="0.25">
      <c r="B166" s="2" t="s">
        <v>162</v>
      </c>
      <c r="C166">
        <v>57246</v>
      </c>
      <c r="G166">
        <v>343483</v>
      </c>
      <c r="I166">
        <v>114493</v>
      </c>
      <c r="J166">
        <v>515222</v>
      </c>
      <c r="O166">
        <f t="shared" si="6"/>
        <v>57246</v>
      </c>
      <c r="P166">
        <f t="shared" si="7"/>
        <v>114493</v>
      </c>
      <c r="Q166">
        <f t="shared" si="8"/>
        <v>343483</v>
      </c>
    </row>
    <row r="167" spans="2:17" x14ac:dyDescent="0.25">
      <c r="B167" s="2" t="s">
        <v>163</v>
      </c>
      <c r="C167">
        <v>57246</v>
      </c>
      <c r="I167">
        <v>114493</v>
      </c>
      <c r="J167">
        <v>171739</v>
      </c>
      <c r="O167">
        <f t="shared" si="6"/>
        <v>57246</v>
      </c>
      <c r="P167">
        <f t="shared" si="7"/>
        <v>114493</v>
      </c>
      <c r="Q167">
        <f t="shared" si="8"/>
        <v>0</v>
      </c>
    </row>
    <row r="168" spans="2:17" x14ac:dyDescent="0.25">
      <c r="B168" s="2" t="s">
        <v>164</v>
      </c>
      <c r="G168">
        <v>343483</v>
      </c>
      <c r="J168">
        <v>343483</v>
      </c>
      <c r="O168">
        <f t="shared" si="6"/>
        <v>0</v>
      </c>
      <c r="P168">
        <f t="shared" si="7"/>
        <v>0</v>
      </c>
      <c r="Q168">
        <f t="shared" si="8"/>
        <v>343483</v>
      </c>
    </row>
    <row r="169" spans="2:17" x14ac:dyDescent="0.25">
      <c r="B169" s="2" t="s">
        <v>165</v>
      </c>
      <c r="C169">
        <v>128821</v>
      </c>
      <c r="I169">
        <v>114493</v>
      </c>
      <c r="J169">
        <v>243314</v>
      </c>
      <c r="O169">
        <f t="shared" si="6"/>
        <v>128821</v>
      </c>
      <c r="P169">
        <f t="shared" si="7"/>
        <v>114493</v>
      </c>
      <c r="Q169">
        <f t="shared" si="8"/>
        <v>0</v>
      </c>
    </row>
    <row r="170" spans="2:17" x14ac:dyDescent="0.25">
      <c r="B170" s="2" t="s">
        <v>166</v>
      </c>
      <c r="G170">
        <v>343483</v>
      </c>
      <c r="J170">
        <v>343483</v>
      </c>
      <c r="O170">
        <f t="shared" si="6"/>
        <v>0</v>
      </c>
      <c r="P170">
        <f t="shared" si="7"/>
        <v>0</v>
      </c>
      <c r="Q170">
        <f t="shared" si="8"/>
        <v>343483</v>
      </c>
    </row>
    <row r="171" spans="2:17" x14ac:dyDescent="0.25">
      <c r="B171" s="2" t="s">
        <v>167</v>
      </c>
      <c r="C171">
        <v>60109</v>
      </c>
      <c r="G171">
        <v>343483</v>
      </c>
      <c r="I171">
        <v>114493</v>
      </c>
      <c r="J171">
        <v>518085</v>
      </c>
      <c r="O171">
        <f t="shared" si="6"/>
        <v>60109</v>
      </c>
      <c r="P171">
        <f t="shared" si="7"/>
        <v>114493</v>
      </c>
      <c r="Q171">
        <f t="shared" si="8"/>
        <v>343483</v>
      </c>
    </row>
    <row r="172" spans="2:17" x14ac:dyDescent="0.25">
      <c r="B172" s="2" t="s">
        <v>168</v>
      </c>
      <c r="C172">
        <v>57246</v>
      </c>
      <c r="J172">
        <v>57246</v>
      </c>
      <c r="O172">
        <f t="shared" si="6"/>
        <v>57246</v>
      </c>
      <c r="P172">
        <f t="shared" si="7"/>
        <v>0</v>
      </c>
      <c r="Q172">
        <f t="shared" si="8"/>
        <v>0</v>
      </c>
    </row>
    <row r="173" spans="2:17" x14ac:dyDescent="0.25">
      <c r="B173" s="2" t="s">
        <v>169</v>
      </c>
      <c r="D173">
        <v>57246</v>
      </c>
      <c r="J173">
        <v>57246</v>
      </c>
      <c r="O173">
        <f t="shared" si="6"/>
        <v>57246</v>
      </c>
      <c r="P173">
        <f t="shared" si="7"/>
        <v>0</v>
      </c>
      <c r="Q173">
        <f t="shared" si="8"/>
        <v>0</v>
      </c>
    </row>
    <row r="174" spans="2:17" x14ac:dyDescent="0.25">
      <c r="B174" s="2" t="s">
        <v>170</v>
      </c>
      <c r="C174">
        <v>512463</v>
      </c>
      <c r="I174">
        <v>206077</v>
      </c>
      <c r="J174">
        <v>718540</v>
      </c>
      <c r="O174">
        <f t="shared" si="6"/>
        <v>512463</v>
      </c>
      <c r="P174">
        <f t="shared" si="7"/>
        <v>206077</v>
      </c>
      <c r="Q174">
        <f t="shared" si="8"/>
        <v>0</v>
      </c>
    </row>
    <row r="175" spans="2:17" x14ac:dyDescent="0.25">
      <c r="B175" s="2" t="s">
        <v>171</v>
      </c>
      <c r="G175">
        <v>721333</v>
      </c>
      <c r="J175">
        <v>721333</v>
      </c>
      <c r="O175">
        <f t="shared" si="6"/>
        <v>0</v>
      </c>
      <c r="P175">
        <f t="shared" si="7"/>
        <v>0</v>
      </c>
      <c r="Q175">
        <f t="shared" si="8"/>
        <v>721333</v>
      </c>
    </row>
    <row r="176" spans="2:17" x14ac:dyDescent="0.25">
      <c r="B176" s="2" t="s">
        <v>172</v>
      </c>
      <c r="C176">
        <v>57246</v>
      </c>
      <c r="J176">
        <v>57246</v>
      </c>
      <c r="O176">
        <f t="shared" si="6"/>
        <v>57246</v>
      </c>
      <c r="P176">
        <f t="shared" si="7"/>
        <v>0</v>
      </c>
      <c r="Q176">
        <f t="shared" si="8"/>
        <v>0</v>
      </c>
    </row>
    <row r="177" spans="2:17" x14ac:dyDescent="0.25">
      <c r="B177" s="2" t="s">
        <v>173</v>
      </c>
      <c r="C177">
        <v>57246</v>
      </c>
      <c r="J177">
        <v>57246</v>
      </c>
      <c r="O177">
        <f t="shared" si="6"/>
        <v>57246</v>
      </c>
      <c r="P177">
        <f t="shared" si="7"/>
        <v>0</v>
      </c>
      <c r="Q177">
        <f t="shared" si="8"/>
        <v>0</v>
      </c>
    </row>
    <row r="178" spans="2:17" x14ac:dyDescent="0.25">
      <c r="B178" s="2" t="s">
        <v>174</v>
      </c>
      <c r="C178">
        <v>57246</v>
      </c>
      <c r="J178">
        <v>57246</v>
      </c>
      <c r="O178">
        <f t="shared" si="6"/>
        <v>57246</v>
      </c>
      <c r="P178">
        <f t="shared" si="7"/>
        <v>0</v>
      </c>
      <c r="Q178">
        <f t="shared" si="8"/>
        <v>0</v>
      </c>
    </row>
    <row r="179" spans="2:17" x14ac:dyDescent="0.25">
      <c r="B179" s="2" t="s">
        <v>175</v>
      </c>
      <c r="C179">
        <v>57246</v>
      </c>
      <c r="I179">
        <v>114493</v>
      </c>
      <c r="J179">
        <v>171739</v>
      </c>
      <c r="O179">
        <f t="shared" si="6"/>
        <v>57246</v>
      </c>
      <c r="P179">
        <f t="shared" si="7"/>
        <v>114493</v>
      </c>
      <c r="Q179">
        <f t="shared" si="8"/>
        <v>0</v>
      </c>
    </row>
    <row r="180" spans="2:17" x14ac:dyDescent="0.25">
      <c r="B180" s="2" t="s">
        <v>176</v>
      </c>
      <c r="G180">
        <v>343483</v>
      </c>
      <c r="J180">
        <v>343483</v>
      </c>
      <c r="O180">
        <f t="shared" si="6"/>
        <v>0</v>
      </c>
      <c r="P180">
        <f t="shared" si="7"/>
        <v>0</v>
      </c>
      <c r="Q180">
        <f t="shared" si="8"/>
        <v>343483</v>
      </c>
    </row>
    <row r="181" spans="2:17" x14ac:dyDescent="0.25">
      <c r="B181" s="2" t="s">
        <v>177</v>
      </c>
      <c r="C181">
        <v>57246</v>
      </c>
      <c r="I181">
        <v>114493</v>
      </c>
      <c r="J181">
        <v>171739</v>
      </c>
      <c r="O181">
        <f t="shared" si="6"/>
        <v>57246</v>
      </c>
      <c r="P181">
        <f t="shared" si="7"/>
        <v>114493</v>
      </c>
      <c r="Q181">
        <f t="shared" si="8"/>
        <v>0</v>
      </c>
    </row>
    <row r="182" spans="2:17" x14ac:dyDescent="0.25">
      <c r="B182" s="2" t="s">
        <v>178</v>
      </c>
      <c r="G182">
        <v>343483</v>
      </c>
      <c r="J182">
        <v>343483</v>
      </c>
      <c r="O182">
        <f t="shared" si="6"/>
        <v>0</v>
      </c>
      <c r="P182">
        <f t="shared" si="7"/>
        <v>0</v>
      </c>
      <c r="Q182">
        <f t="shared" si="8"/>
        <v>343483</v>
      </c>
    </row>
    <row r="183" spans="2:17" x14ac:dyDescent="0.25">
      <c r="B183" s="2" t="s">
        <v>179</v>
      </c>
      <c r="C183">
        <v>103054</v>
      </c>
      <c r="G183">
        <v>343483</v>
      </c>
      <c r="I183">
        <v>114493</v>
      </c>
      <c r="J183">
        <v>561030</v>
      </c>
      <c r="O183">
        <f t="shared" si="6"/>
        <v>103054</v>
      </c>
      <c r="P183">
        <f t="shared" si="7"/>
        <v>114493</v>
      </c>
      <c r="Q183">
        <f t="shared" si="8"/>
        <v>343483</v>
      </c>
    </row>
    <row r="184" spans="2:17" x14ac:dyDescent="0.25">
      <c r="B184" s="2" t="s">
        <v>180</v>
      </c>
      <c r="C184">
        <v>71561</v>
      </c>
      <c r="I184">
        <v>114493</v>
      </c>
      <c r="J184">
        <v>186054</v>
      </c>
      <c r="O184">
        <f t="shared" si="6"/>
        <v>71561</v>
      </c>
      <c r="P184">
        <f t="shared" si="7"/>
        <v>114493</v>
      </c>
      <c r="Q184">
        <f t="shared" si="8"/>
        <v>0</v>
      </c>
    </row>
    <row r="185" spans="2:17" x14ac:dyDescent="0.25">
      <c r="B185" s="2" t="s">
        <v>181</v>
      </c>
      <c r="G185">
        <v>343483</v>
      </c>
      <c r="J185">
        <v>343483</v>
      </c>
      <c r="O185">
        <f t="shared" si="6"/>
        <v>0</v>
      </c>
      <c r="P185">
        <f t="shared" si="7"/>
        <v>0</v>
      </c>
      <c r="Q185">
        <f t="shared" si="8"/>
        <v>343483</v>
      </c>
    </row>
    <row r="186" spans="2:17" x14ac:dyDescent="0.25">
      <c r="B186" s="2" t="s">
        <v>182</v>
      </c>
      <c r="C186">
        <v>57246</v>
      </c>
      <c r="I186">
        <v>114493</v>
      </c>
      <c r="J186">
        <v>171739</v>
      </c>
      <c r="O186">
        <f t="shared" si="6"/>
        <v>57246</v>
      </c>
      <c r="P186">
        <f t="shared" si="7"/>
        <v>114493</v>
      </c>
      <c r="Q186">
        <f t="shared" si="8"/>
        <v>0</v>
      </c>
    </row>
    <row r="187" spans="2:17" x14ac:dyDescent="0.25">
      <c r="B187" s="2" t="s">
        <v>183</v>
      </c>
      <c r="C187">
        <v>57246</v>
      </c>
      <c r="J187">
        <v>57246</v>
      </c>
      <c r="O187">
        <f t="shared" si="6"/>
        <v>57246</v>
      </c>
      <c r="P187">
        <f t="shared" si="7"/>
        <v>0</v>
      </c>
      <c r="Q187">
        <f t="shared" si="8"/>
        <v>0</v>
      </c>
    </row>
    <row r="188" spans="2:17" x14ac:dyDescent="0.25">
      <c r="B188" s="2" t="s">
        <v>184</v>
      </c>
      <c r="C188">
        <v>57246</v>
      </c>
      <c r="J188">
        <v>57246</v>
      </c>
      <c r="O188">
        <f t="shared" si="6"/>
        <v>57246</v>
      </c>
      <c r="P188">
        <f t="shared" si="7"/>
        <v>0</v>
      </c>
      <c r="Q188">
        <f t="shared" si="8"/>
        <v>0</v>
      </c>
    </row>
    <row r="189" spans="2:17" x14ac:dyDescent="0.25">
      <c r="B189" s="2" t="s">
        <v>185</v>
      </c>
      <c r="C189">
        <v>57246</v>
      </c>
      <c r="J189">
        <v>57246</v>
      </c>
      <c r="O189">
        <f t="shared" si="6"/>
        <v>57246</v>
      </c>
      <c r="P189">
        <f t="shared" si="7"/>
        <v>0</v>
      </c>
      <c r="Q189">
        <f t="shared" si="8"/>
        <v>0</v>
      </c>
    </row>
    <row r="190" spans="2:17" x14ac:dyDescent="0.25">
      <c r="B190" s="2" t="s">
        <v>186</v>
      </c>
      <c r="C190">
        <v>57246</v>
      </c>
      <c r="J190">
        <v>57246</v>
      </c>
      <c r="O190">
        <f t="shared" si="6"/>
        <v>57246</v>
      </c>
      <c r="P190">
        <f t="shared" si="7"/>
        <v>0</v>
      </c>
      <c r="Q190">
        <f t="shared" si="8"/>
        <v>0</v>
      </c>
    </row>
    <row r="191" spans="2:17" x14ac:dyDescent="0.25">
      <c r="B191" s="2" t="s">
        <v>187</v>
      </c>
      <c r="C191">
        <v>57246</v>
      </c>
      <c r="I191">
        <v>114493</v>
      </c>
      <c r="J191">
        <v>171739</v>
      </c>
      <c r="O191">
        <f t="shared" si="6"/>
        <v>57246</v>
      </c>
      <c r="P191">
        <f t="shared" si="7"/>
        <v>114493</v>
      </c>
      <c r="Q191">
        <f t="shared" si="8"/>
        <v>0</v>
      </c>
    </row>
    <row r="192" spans="2:17" x14ac:dyDescent="0.25">
      <c r="B192" s="2" t="s">
        <v>188</v>
      </c>
      <c r="G192">
        <v>343483</v>
      </c>
      <c r="J192">
        <v>343483</v>
      </c>
      <c r="O192">
        <f t="shared" si="6"/>
        <v>0</v>
      </c>
      <c r="P192">
        <f t="shared" si="7"/>
        <v>0</v>
      </c>
      <c r="Q192">
        <f t="shared" si="8"/>
        <v>343483</v>
      </c>
    </row>
    <row r="193" spans="2:17" x14ac:dyDescent="0.25">
      <c r="B193" s="2" t="s">
        <v>189</v>
      </c>
      <c r="C193">
        <v>57246</v>
      </c>
      <c r="G193">
        <v>343483</v>
      </c>
      <c r="I193">
        <v>114493</v>
      </c>
      <c r="J193">
        <v>515222</v>
      </c>
      <c r="O193">
        <f t="shared" si="6"/>
        <v>57246</v>
      </c>
      <c r="P193">
        <f t="shared" si="7"/>
        <v>114493</v>
      </c>
      <c r="Q193">
        <f t="shared" si="8"/>
        <v>343483</v>
      </c>
    </row>
    <row r="194" spans="2:17" x14ac:dyDescent="0.25">
      <c r="B194" s="2" t="s">
        <v>190</v>
      </c>
      <c r="C194">
        <v>57246</v>
      </c>
      <c r="G194">
        <v>343483</v>
      </c>
      <c r="I194">
        <v>114493</v>
      </c>
      <c r="J194">
        <v>515222</v>
      </c>
      <c r="O194">
        <f t="shared" si="6"/>
        <v>57246</v>
      </c>
      <c r="P194">
        <f t="shared" si="7"/>
        <v>114493</v>
      </c>
      <c r="Q194">
        <f t="shared" si="8"/>
        <v>343483</v>
      </c>
    </row>
    <row r="195" spans="2:17" x14ac:dyDescent="0.25">
      <c r="B195" s="2" t="s">
        <v>191</v>
      </c>
      <c r="C195">
        <v>57246</v>
      </c>
      <c r="G195">
        <v>343483</v>
      </c>
      <c r="I195">
        <v>114493</v>
      </c>
      <c r="J195">
        <v>515222</v>
      </c>
      <c r="O195">
        <f t="shared" si="6"/>
        <v>57246</v>
      </c>
      <c r="P195">
        <f t="shared" si="7"/>
        <v>114493</v>
      </c>
      <c r="Q195">
        <f t="shared" si="8"/>
        <v>343483</v>
      </c>
    </row>
    <row r="196" spans="2:17" x14ac:dyDescent="0.25">
      <c r="B196" s="2" t="s">
        <v>192</v>
      </c>
      <c r="C196">
        <v>57246</v>
      </c>
      <c r="I196">
        <v>114493</v>
      </c>
      <c r="J196">
        <v>171739</v>
      </c>
      <c r="O196">
        <f t="shared" si="6"/>
        <v>57246</v>
      </c>
      <c r="P196">
        <f t="shared" si="7"/>
        <v>114493</v>
      </c>
      <c r="Q196">
        <f t="shared" si="8"/>
        <v>0</v>
      </c>
    </row>
    <row r="197" spans="2:17" x14ac:dyDescent="0.25">
      <c r="B197" s="2" t="s">
        <v>193</v>
      </c>
      <c r="G197">
        <v>343483</v>
      </c>
      <c r="J197">
        <v>343483</v>
      </c>
      <c r="O197">
        <f t="shared" si="6"/>
        <v>0</v>
      </c>
      <c r="P197">
        <f t="shared" si="7"/>
        <v>0</v>
      </c>
      <c r="Q197">
        <f t="shared" si="8"/>
        <v>343483</v>
      </c>
    </row>
    <row r="198" spans="2:17" x14ac:dyDescent="0.25">
      <c r="B198" s="2" t="s">
        <v>194</v>
      </c>
      <c r="C198">
        <v>57246</v>
      </c>
      <c r="J198">
        <v>57246</v>
      </c>
      <c r="O198">
        <f t="shared" si="6"/>
        <v>57246</v>
      </c>
      <c r="P198">
        <f t="shared" si="7"/>
        <v>0</v>
      </c>
      <c r="Q198">
        <f t="shared" si="8"/>
        <v>0</v>
      </c>
    </row>
    <row r="199" spans="2:17" x14ac:dyDescent="0.25">
      <c r="B199" s="2" t="s">
        <v>195</v>
      </c>
      <c r="C199">
        <v>57246</v>
      </c>
      <c r="G199">
        <v>343483</v>
      </c>
      <c r="I199">
        <v>114493</v>
      </c>
      <c r="J199">
        <v>515222</v>
      </c>
      <c r="O199">
        <f t="shared" ref="O199:O262" si="9">SUM(C199:F199)</f>
        <v>57246</v>
      </c>
      <c r="P199">
        <f t="shared" ref="P199:P262" si="10">SUM(I199)</f>
        <v>114493</v>
      </c>
      <c r="Q199">
        <f t="shared" ref="Q199:Q262" si="11">SUM(G199:H199)</f>
        <v>343483</v>
      </c>
    </row>
    <row r="200" spans="2:17" x14ac:dyDescent="0.25">
      <c r="B200" s="2" t="s">
        <v>196</v>
      </c>
      <c r="C200">
        <v>57246</v>
      </c>
      <c r="G200">
        <v>343483</v>
      </c>
      <c r="I200">
        <v>114493</v>
      </c>
      <c r="J200">
        <v>515222</v>
      </c>
      <c r="O200">
        <f t="shared" si="9"/>
        <v>57246</v>
      </c>
      <c r="P200">
        <f t="shared" si="10"/>
        <v>114493</v>
      </c>
      <c r="Q200">
        <f t="shared" si="11"/>
        <v>343483</v>
      </c>
    </row>
    <row r="201" spans="2:17" x14ac:dyDescent="0.25">
      <c r="B201" s="2" t="s">
        <v>197</v>
      </c>
      <c r="C201">
        <v>57246</v>
      </c>
      <c r="G201">
        <v>343483</v>
      </c>
      <c r="I201">
        <v>114493</v>
      </c>
      <c r="J201">
        <v>515222</v>
      </c>
      <c r="O201">
        <f t="shared" si="9"/>
        <v>57246</v>
      </c>
      <c r="P201">
        <f t="shared" si="10"/>
        <v>114493</v>
      </c>
      <c r="Q201">
        <f t="shared" si="11"/>
        <v>343483</v>
      </c>
    </row>
    <row r="202" spans="2:17" x14ac:dyDescent="0.25">
      <c r="B202" s="2" t="s">
        <v>198</v>
      </c>
      <c r="C202">
        <v>57246</v>
      </c>
      <c r="G202">
        <v>343483</v>
      </c>
      <c r="I202">
        <v>114493</v>
      </c>
      <c r="J202">
        <v>515222</v>
      </c>
      <c r="O202">
        <f t="shared" si="9"/>
        <v>57246</v>
      </c>
      <c r="P202">
        <f t="shared" si="10"/>
        <v>114493</v>
      </c>
      <c r="Q202">
        <f t="shared" si="11"/>
        <v>343483</v>
      </c>
    </row>
    <row r="203" spans="2:17" x14ac:dyDescent="0.25">
      <c r="B203" s="2" t="s">
        <v>199</v>
      </c>
      <c r="C203">
        <v>515326</v>
      </c>
      <c r="I203">
        <v>206077</v>
      </c>
      <c r="J203">
        <v>721403</v>
      </c>
      <c r="O203">
        <f t="shared" si="9"/>
        <v>515326</v>
      </c>
      <c r="P203">
        <f t="shared" si="10"/>
        <v>206077</v>
      </c>
      <c r="Q203">
        <f t="shared" si="11"/>
        <v>0</v>
      </c>
    </row>
    <row r="204" spans="2:17" x14ac:dyDescent="0.25">
      <c r="B204" s="2" t="s">
        <v>200</v>
      </c>
      <c r="G204">
        <v>1013308</v>
      </c>
      <c r="H204">
        <v>343483</v>
      </c>
      <c r="J204">
        <v>1356791</v>
      </c>
      <c r="O204">
        <f t="shared" si="9"/>
        <v>0</v>
      </c>
      <c r="P204">
        <f t="shared" si="10"/>
        <v>0</v>
      </c>
      <c r="Q204">
        <f t="shared" si="11"/>
        <v>1356791</v>
      </c>
    </row>
    <row r="205" spans="2:17" x14ac:dyDescent="0.25">
      <c r="B205" s="2" t="s">
        <v>201</v>
      </c>
      <c r="C205">
        <v>166040</v>
      </c>
      <c r="I205">
        <v>114493</v>
      </c>
      <c r="J205">
        <v>280533</v>
      </c>
      <c r="O205">
        <f t="shared" si="9"/>
        <v>166040</v>
      </c>
      <c r="P205">
        <f t="shared" si="10"/>
        <v>114493</v>
      </c>
      <c r="Q205">
        <f t="shared" si="11"/>
        <v>0</v>
      </c>
    </row>
    <row r="206" spans="2:17" x14ac:dyDescent="0.25">
      <c r="B206" s="2" t="s">
        <v>202</v>
      </c>
      <c r="C206">
        <v>77287</v>
      </c>
      <c r="I206">
        <v>114493</v>
      </c>
      <c r="J206">
        <v>191780</v>
      </c>
      <c r="O206">
        <f t="shared" si="9"/>
        <v>77287</v>
      </c>
      <c r="P206">
        <f t="shared" si="10"/>
        <v>114493</v>
      </c>
      <c r="Q206">
        <f t="shared" si="11"/>
        <v>0</v>
      </c>
    </row>
    <row r="207" spans="2:17" x14ac:dyDescent="0.25">
      <c r="B207" s="2" t="s">
        <v>203</v>
      </c>
      <c r="C207">
        <v>57246</v>
      </c>
      <c r="I207">
        <v>114493</v>
      </c>
      <c r="J207">
        <v>171739</v>
      </c>
      <c r="O207">
        <f t="shared" si="9"/>
        <v>57246</v>
      </c>
      <c r="P207">
        <f t="shared" si="10"/>
        <v>114493</v>
      </c>
      <c r="Q207">
        <f t="shared" si="11"/>
        <v>0</v>
      </c>
    </row>
    <row r="208" spans="2:17" x14ac:dyDescent="0.25">
      <c r="B208" s="2" t="s">
        <v>204</v>
      </c>
      <c r="C208">
        <v>60109</v>
      </c>
      <c r="I208">
        <v>114493</v>
      </c>
      <c r="J208">
        <v>174602</v>
      </c>
      <c r="O208">
        <f t="shared" si="9"/>
        <v>60109</v>
      </c>
      <c r="P208">
        <f t="shared" si="10"/>
        <v>114493</v>
      </c>
      <c r="Q208">
        <f t="shared" si="11"/>
        <v>0</v>
      </c>
    </row>
    <row r="209" spans="2:17" x14ac:dyDescent="0.25">
      <c r="B209" s="2" t="s">
        <v>205</v>
      </c>
      <c r="C209">
        <v>57246</v>
      </c>
      <c r="I209">
        <v>114493</v>
      </c>
      <c r="J209">
        <v>171739</v>
      </c>
      <c r="O209">
        <f t="shared" si="9"/>
        <v>57246</v>
      </c>
      <c r="P209">
        <f t="shared" si="10"/>
        <v>114493</v>
      </c>
      <c r="Q209">
        <f t="shared" si="11"/>
        <v>0</v>
      </c>
    </row>
    <row r="210" spans="2:17" x14ac:dyDescent="0.25">
      <c r="B210" s="2" t="s">
        <v>206</v>
      </c>
      <c r="C210">
        <v>57246</v>
      </c>
      <c r="I210">
        <v>114493</v>
      </c>
      <c r="J210">
        <v>171739</v>
      </c>
      <c r="O210">
        <f t="shared" si="9"/>
        <v>57246</v>
      </c>
      <c r="P210">
        <f t="shared" si="10"/>
        <v>114493</v>
      </c>
      <c r="Q210">
        <f t="shared" si="11"/>
        <v>0</v>
      </c>
    </row>
    <row r="211" spans="2:17" x14ac:dyDescent="0.25">
      <c r="B211" s="2" t="s">
        <v>207</v>
      </c>
      <c r="C211">
        <v>77287</v>
      </c>
      <c r="I211">
        <v>114493</v>
      </c>
      <c r="J211">
        <v>191780</v>
      </c>
      <c r="O211">
        <f t="shared" si="9"/>
        <v>77287</v>
      </c>
      <c r="P211">
        <f t="shared" si="10"/>
        <v>114493</v>
      </c>
      <c r="Q211">
        <f t="shared" si="11"/>
        <v>0</v>
      </c>
    </row>
    <row r="212" spans="2:17" x14ac:dyDescent="0.25">
      <c r="B212" s="2" t="s">
        <v>208</v>
      </c>
      <c r="C212">
        <v>57246</v>
      </c>
      <c r="J212">
        <v>57246</v>
      </c>
      <c r="O212">
        <f t="shared" si="9"/>
        <v>57246</v>
      </c>
      <c r="P212">
        <f t="shared" si="10"/>
        <v>0</v>
      </c>
      <c r="Q212">
        <f t="shared" si="11"/>
        <v>0</v>
      </c>
    </row>
    <row r="213" spans="2:17" x14ac:dyDescent="0.25">
      <c r="B213" s="2" t="s">
        <v>209</v>
      </c>
      <c r="C213">
        <v>57246</v>
      </c>
      <c r="I213">
        <v>114493</v>
      </c>
      <c r="J213">
        <v>171739</v>
      </c>
      <c r="O213">
        <f t="shared" si="9"/>
        <v>57246</v>
      </c>
      <c r="P213">
        <f t="shared" si="10"/>
        <v>114493</v>
      </c>
      <c r="Q213">
        <f t="shared" si="11"/>
        <v>0</v>
      </c>
    </row>
    <row r="214" spans="2:17" x14ac:dyDescent="0.25">
      <c r="B214" s="2" t="s">
        <v>210</v>
      </c>
      <c r="C214">
        <v>57246</v>
      </c>
      <c r="I214">
        <v>114493</v>
      </c>
      <c r="J214">
        <v>171739</v>
      </c>
      <c r="O214">
        <f t="shared" si="9"/>
        <v>57246</v>
      </c>
      <c r="P214">
        <f t="shared" si="10"/>
        <v>114493</v>
      </c>
      <c r="Q214">
        <f t="shared" si="11"/>
        <v>0</v>
      </c>
    </row>
    <row r="215" spans="2:17" x14ac:dyDescent="0.25">
      <c r="B215" s="2" t="s">
        <v>211</v>
      </c>
      <c r="C215">
        <v>57246</v>
      </c>
      <c r="I215">
        <v>114493</v>
      </c>
      <c r="J215">
        <v>171739</v>
      </c>
      <c r="O215">
        <f t="shared" si="9"/>
        <v>57246</v>
      </c>
      <c r="P215">
        <f t="shared" si="10"/>
        <v>114493</v>
      </c>
      <c r="Q215">
        <f t="shared" si="11"/>
        <v>0</v>
      </c>
    </row>
    <row r="216" spans="2:17" x14ac:dyDescent="0.25">
      <c r="B216" s="2" t="s">
        <v>212</v>
      </c>
      <c r="C216">
        <v>114506</v>
      </c>
      <c r="G216">
        <v>343483</v>
      </c>
      <c r="I216">
        <v>114493</v>
      </c>
      <c r="J216">
        <v>572482</v>
      </c>
      <c r="O216">
        <f t="shared" si="9"/>
        <v>114506</v>
      </c>
      <c r="P216">
        <f t="shared" si="10"/>
        <v>114493</v>
      </c>
      <c r="Q216">
        <f t="shared" si="11"/>
        <v>343483</v>
      </c>
    </row>
    <row r="217" spans="2:17" x14ac:dyDescent="0.25">
      <c r="B217" s="2" t="s">
        <v>213</v>
      </c>
      <c r="C217">
        <v>62972</v>
      </c>
      <c r="I217">
        <v>114493</v>
      </c>
      <c r="J217">
        <v>177465</v>
      </c>
      <c r="O217">
        <f t="shared" si="9"/>
        <v>62972</v>
      </c>
      <c r="P217">
        <f t="shared" si="10"/>
        <v>114493</v>
      </c>
      <c r="Q217">
        <f t="shared" si="11"/>
        <v>0</v>
      </c>
    </row>
    <row r="218" spans="2:17" x14ac:dyDescent="0.25">
      <c r="B218" s="2" t="s">
        <v>214</v>
      </c>
      <c r="G218">
        <v>343483</v>
      </c>
      <c r="J218">
        <v>343483</v>
      </c>
      <c r="O218">
        <f t="shared" si="9"/>
        <v>0</v>
      </c>
      <c r="P218">
        <f t="shared" si="10"/>
        <v>0</v>
      </c>
      <c r="Q218">
        <f t="shared" si="11"/>
        <v>343483</v>
      </c>
    </row>
    <row r="219" spans="2:17" x14ac:dyDescent="0.25">
      <c r="B219" s="2" t="s">
        <v>215</v>
      </c>
      <c r="C219">
        <v>57246</v>
      </c>
      <c r="I219">
        <v>114493</v>
      </c>
      <c r="J219">
        <v>171739</v>
      </c>
      <c r="O219">
        <f t="shared" si="9"/>
        <v>57246</v>
      </c>
      <c r="P219">
        <f t="shared" si="10"/>
        <v>114493</v>
      </c>
      <c r="Q219">
        <f t="shared" si="11"/>
        <v>0</v>
      </c>
    </row>
    <row r="220" spans="2:17" x14ac:dyDescent="0.25">
      <c r="B220" s="2" t="s">
        <v>216</v>
      </c>
      <c r="G220">
        <v>343483</v>
      </c>
      <c r="J220">
        <v>343483</v>
      </c>
      <c r="O220">
        <f t="shared" si="9"/>
        <v>0</v>
      </c>
      <c r="P220">
        <f t="shared" si="10"/>
        <v>0</v>
      </c>
      <c r="Q220">
        <f t="shared" si="11"/>
        <v>343483</v>
      </c>
    </row>
    <row r="221" spans="2:17" x14ac:dyDescent="0.25">
      <c r="B221" s="2" t="s">
        <v>217</v>
      </c>
      <c r="C221">
        <v>100191</v>
      </c>
      <c r="I221">
        <v>114493</v>
      </c>
      <c r="J221">
        <v>214684</v>
      </c>
      <c r="O221">
        <f t="shared" si="9"/>
        <v>100191</v>
      </c>
      <c r="P221">
        <f t="shared" si="10"/>
        <v>114493</v>
      </c>
      <c r="Q221">
        <f t="shared" si="11"/>
        <v>0</v>
      </c>
    </row>
    <row r="222" spans="2:17" x14ac:dyDescent="0.25">
      <c r="B222" s="2" t="s">
        <v>218</v>
      </c>
      <c r="G222">
        <v>343483</v>
      </c>
      <c r="J222">
        <v>343483</v>
      </c>
      <c r="O222">
        <f t="shared" si="9"/>
        <v>0</v>
      </c>
      <c r="P222">
        <f t="shared" si="10"/>
        <v>0</v>
      </c>
      <c r="Q222">
        <f t="shared" si="11"/>
        <v>343483</v>
      </c>
    </row>
    <row r="223" spans="2:17" x14ac:dyDescent="0.25">
      <c r="B223" s="2" t="s">
        <v>219</v>
      </c>
      <c r="C223">
        <v>57246</v>
      </c>
      <c r="I223">
        <v>114493</v>
      </c>
      <c r="J223">
        <v>171739</v>
      </c>
      <c r="O223">
        <f t="shared" si="9"/>
        <v>57246</v>
      </c>
      <c r="P223">
        <f t="shared" si="10"/>
        <v>114493</v>
      </c>
      <c r="Q223">
        <f t="shared" si="11"/>
        <v>0</v>
      </c>
    </row>
    <row r="224" spans="2:17" x14ac:dyDescent="0.25">
      <c r="B224" s="2" t="s">
        <v>220</v>
      </c>
      <c r="C224">
        <v>57246</v>
      </c>
      <c r="J224">
        <v>57246</v>
      </c>
      <c r="O224">
        <f t="shared" si="9"/>
        <v>57246</v>
      </c>
      <c r="P224">
        <f t="shared" si="10"/>
        <v>0</v>
      </c>
      <c r="Q224">
        <f t="shared" si="11"/>
        <v>0</v>
      </c>
    </row>
    <row r="225" spans="2:17" x14ac:dyDescent="0.25">
      <c r="B225" s="2" t="s">
        <v>221</v>
      </c>
      <c r="C225">
        <v>57246</v>
      </c>
      <c r="I225">
        <v>114493</v>
      </c>
      <c r="J225">
        <v>171739</v>
      </c>
      <c r="O225">
        <f t="shared" si="9"/>
        <v>57246</v>
      </c>
      <c r="P225">
        <f t="shared" si="10"/>
        <v>114493</v>
      </c>
      <c r="Q225">
        <f t="shared" si="11"/>
        <v>0</v>
      </c>
    </row>
    <row r="226" spans="2:17" x14ac:dyDescent="0.25">
      <c r="B226" s="2" t="s">
        <v>222</v>
      </c>
      <c r="C226">
        <v>57246</v>
      </c>
      <c r="G226">
        <v>343483</v>
      </c>
      <c r="I226">
        <v>114493</v>
      </c>
      <c r="J226">
        <v>515222</v>
      </c>
      <c r="O226">
        <f t="shared" si="9"/>
        <v>57246</v>
      </c>
      <c r="P226">
        <f t="shared" si="10"/>
        <v>114493</v>
      </c>
      <c r="Q226">
        <f t="shared" si="11"/>
        <v>343483</v>
      </c>
    </row>
    <row r="227" spans="2:17" x14ac:dyDescent="0.25">
      <c r="B227" s="2" t="s">
        <v>223</v>
      </c>
      <c r="C227">
        <v>57246</v>
      </c>
      <c r="G227">
        <v>343483</v>
      </c>
      <c r="I227">
        <v>114493</v>
      </c>
      <c r="J227">
        <v>515222</v>
      </c>
      <c r="O227">
        <f t="shared" si="9"/>
        <v>57246</v>
      </c>
      <c r="P227">
        <f t="shared" si="10"/>
        <v>114493</v>
      </c>
      <c r="Q227">
        <f t="shared" si="11"/>
        <v>343483</v>
      </c>
    </row>
    <row r="228" spans="2:17" x14ac:dyDescent="0.25">
      <c r="B228" s="2" t="s">
        <v>224</v>
      </c>
      <c r="G228">
        <v>343483</v>
      </c>
      <c r="J228">
        <v>343483</v>
      </c>
      <c r="O228">
        <f t="shared" si="9"/>
        <v>0</v>
      </c>
      <c r="P228">
        <f t="shared" si="10"/>
        <v>0</v>
      </c>
      <c r="Q228">
        <f t="shared" si="11"/>
        <v>343483</v>
      </c>
    </row>
    <row r="229" spans="2:17" x14ac:dyDescent="0.25">
      <c r="B229" s="2" t="s">
        <v>225</v>
      </c>
      <c r="C229">
        <v>62972</v>
      </c>
      <c r="E229">
        <v>57246</v>
      </c>
      <c r="G229">
        <v>343483</v>
      </c>
      <c r="I229">
        <v>114493</v>
      </c>
      <c r="J229">
        <v>578194</v>
      </c>
      <c r="O229">
        <f t="shared" si="9"/>
        <v>120218</v>
      </c>
      <c r="P229">
        <f t="shared" si="10"/>
        <v>114493</v>
      </c>
      <c r="Q229">
        <f t="shared" si="11"/>
        <v>343483</v>
      </c>
    </row>
    <row r="230" spans="2:17" x14ac:dyDescent="0.25">
      <c r="B230" s="2" t="s">
        <v>226</v>
      </c>
      <c r="C230">
        <v>57246</v>
      </c>
      <c r="G230">
        <v>343483</v>
      </c>
      <c r="I230">
        <v>114493</v>
      </c>
      <c r="J230">
        <v>515222</v>
      </c>
      <c r="O230">
        <f t="shared" si="9"/>
        <v>57246</v>
      </c>
      <c r="P230">
        <f t="shared" si="10"/>
        <v>114493</v>
      </c>
      <c r="Q230">
        <f t="shared" si="11"/>
        <v>343483</v>
      </c>
    </row>
    <row r="231" spans="2:17" x14ac:dyDescent="0.25">
      <c r="B231" s="2" t="s">
        <v>227</v>
      </c>
      <c r="C231">
        <v>57246</v>
      </c>
      <c r="J231">
        <v>57246</v>
      </c>
      <c r="O231">
        <f t="shared" si="9"/>
        <v>57246</v>
      </c>
      <c r="P231">
        <f t="shared" si="10"/>
        <v>0</v>
      </c>
      <c r="Q231">
        <f t="shared" si="11"/>
        <v>0</v>
      </c>
    </row>
    <row r="232" spans="2:17" x14ac:dyDescent="0.25">
      <c r="B232" s="2" t="s">
        <v>228</v>
      </c>
      <c r="C232">
        <v>60109</v>
      </c>
      <c r="I232">
        <v>114493</v>
      </c>
      <c r="J232">
        <v>174602</v>
      </c>
      <c r="O232">
        <f t="shared" si="9"/>
        <v>60109</v>
      </c>
      <c r="P232">
        <f t="shared" si="10"/>
        <v>114493</v>
      </c>
      <c r="Q232">
        <f t="shared" si="11"/>
        <v>0</v>
      </c>
    </row>
    <row r="233" spans="2:17" x14ac:dyDescent="0.25">
      <c r="B233" s="2" t="s">
        <v>229</v>
      </c>
      <c r="G233">
        <v>343483</v>
      </c>
      <c r="J233">
        <v>343483</v>
      </c>
      <c r="O233">
        <f t="shared" si="9"/>
        <v>0</v>
      </c>
      <c r="P233">
        <f t="shared" si="10"/>
        <v>0</v>
      </c>
      <c r="Q233">
        <f t="shared" si="11"/>
        <v>343483</v>
      </c>
    </row>
    <row r="234" spans="2:17" x14ac:dyDescent="0.25">
      <c r="B234" s="2" t="s">
        <v>230</v>
      </c>
      <c r="C234">
        <v>57246</v>
      </c>
      <c r="I234">
        <v>114493</v>
      </c>
      <c r="J234">
        <v>171739</v>
      </c>
      <c r="O234">
        <f t="shared" si="9"/>
        <v>57246</v>
      </c>
      <c r="P234">
        <f t="shared" si="10"/>
        <v>114493</v>
      </c>
      <c r="Q234">
        <f t="shared" si="11"/>
        <v>0</v>
      </c>
    </row>
    <row r="235" spans="2:17" x14ac:dyDescent="0.25">
      <c r="B235" s="2" t="s">
        <v>231</v>
      </c>
      <c r="G235">
        <v>343483</v>
      </c>
      <c r="J235">
        <v>343483</v>
      </c>
      <c r="O235">
        <f t="shared" si="9"/>
        <v>0</v>
      </c>
      <c r="P235">
        <f t="shared" si="10"/>
        <v>0</v>
      </c>
      <c r="Q235">
        <f t="shared" si="11"/>
        <v>343483</v>
      </c>
    </row>
    <row r="236" spans="2:17" x14ac:dyDescent="0.25">
      <c r="B236" s="2" t="s">
        <v>232</v>
      </c>
      <c r="C236">
        <v>57246</v>
      </c>
      <c r="J236">
        <v>57246</v>
      </c>
      <c r="O236">
        <f t="shared" si="9"/>
        <v>57246</v>
      </c>
      <c r="P236">
        <f t="shared" si="10"/>
        <v>0</v>
      </c>
      <c r="Q236">
        <f t="shared" si="11"/>
        <v>0</v>
      </c>
    </row>
    <row r="237" spans="2:17" x14ac:dyDescent="0.25">
      <c r="B237" s="2" t="s">
        <v>233</v>
      </c>
      <c r="C237">
        <v>57246</v>
      </c>
      <c r="J237">
        <v>57246</v>
      </c>
      <c r="O237">
        <f t="shared" si="9"/>
        <v>57246</v>
      </c>
      <c r="P237">
        <f t="shared" si="10"/>
        <v>0</v>
      </c>
      <c r="Q237">
        <f t="shared" si="11"/>
        <v>0</v>
      </c>
    </row>
    <row r="238" spans="2:17" x14ac:dyDescent="0.25">
      <c r="B238" s="2" t="s">
        <v>234</v>
      </c>
      <c r="C238">
        <v>57246</v>
      </c>
      <c r="I238">
        <v>114493</v>
      </c>
      <c r="J238">
        <v>171739</v>
      </c>
      <c r="O238">
        <f t="shared" si="9"/>
        <v>57246</v>
      </c>
      <c r="P238">
        <f t="shared" si="10"/>
        <v>114493</v>
      </c>
      <c r="Q238">
        <f t="shared" si="11"/>
        <v>0</v>
      </c>
    </row>
    <row r="239" spans="2:17" x14ac:dyDescent="0.25">
      <c r="B239" s="2" t="s">
        <v>235</v>
      </c>
      <c r="G239">
        <v>343483</v>
      </c>
      <c r="J239">
        <v>343483</v>
      </c>
      <c r="O239">
        <f t="shared" si="9"/>
        <v>0</v>
      </c>
      <c r="P239">
        <f t="shared" si="10"/>
        <v>0</v>
      </c>
      <c r="Q239">
        <f t="shared" si="11"/>
        <v>343483</v>
      </c>
    </row>
    <row r="240" spans="2:17" x14ac:dyDescent="0.25">
      <c r="B240" s="2" t="s">
        <v>236</v>
      </c>
      <c r="C240">
        <v>57246</v>
      </c>
      <c r="J240">
        <v>57246</v>
      </c>
      <c r="O240">
        <f t="shared" si="9"/>
        <v>57246</v>
      </c>
      <c r="P240">
        <f t="shared" si="10"/>
        <v>0</v>
      </c>
      <c r="Q240">
        <f t="shared" si="11"/>
        <v>0</v>
      </c>
    </row>
    <row r="241" spans="2:17" x14ac:dyDescent="0.25">
      <c r="B241" s="2" t="s">
        <v>237</v>
      </c>
      <c r="C241">
        <v>65835</v>
      </c>
      <c r="I241">
        <v>114493</v>
      </c>
      <c r="J241">
        <v>180328</v>
      </c>
      <c r="O241">
        <f t="shared" si="9"/>
        <v>65835</v>
      </c>
      <c r="P241">
        <f t="shared" si="10"/>
        <v>114493</v>
      </c>
      <c r="Q241">
        <f t="shared" si="11"/>
        <v>0</v>
      </c>
    </row>
    <row r="242" spans="2:17" x14ac:dyDescent="0.25">
      <c r="B242" s="2" t="s">
        <v>238</v>
      </c>
      <c r="G242">
        <v>343483</v>
      </c>
      <c r="J242">
        <v>343483</v>
      </c>
      <c r="O242">
        <f t="shared" si="9"/>
        <v>0</v>
      </c>
      <c r="P242">
        <f t="shared" si="10"/>
        <v>0</v>
      </c>
      <c r="Q242">
        <f t="shared" si="11"/>
        <v>343483</v>
      </c>
    </row>
    <row r="243" spans="2:17" x14ac:dyDescent="0.25">
      <c r="B243" s="2" t="s">
        <v>239</v>
      </c>
      <c r="C243">
        <v>57246</v>
      </c>
      <c r="J243">
        <v>57246</v>
      </c>
      <c r="O243">
        <f t="shared" si="9"/>
        <v>57246</v>
      </c>
      <c r="P243">
        <f t="shared" si="10"/>
        <v>0</v>
      </c>
      <c r="Q243">
        <f t="shared" si="11"/>
        <v>0</v>
      </c>
    </row>
    <row r="244" spans="2:17" x14ac:dyDescent="0.25">
      <c r="B244" s="2" t="s">
        <v>240</v>
      </c>
      <c r="C244">
        <v>57246</v>
      </c>
      <c r="J244">
        <v>57246</v>
      </c>
      <c r="O244">
        <f t="shared" si="9"/>
        <v>57246</v>
      </c>
      <c r="P244">
        <f t="shared" si="10"/>
        <v>0</v>
      </c>
      <c r="Q244">
        <f t="shared" si="11"/>
        <v>0</v>
      </c>
    </row>
    <row r="245" spans="2:17" x14ac:dyDescent="0.25">
      <c r="B245" s="2" t="s">
        <v>241</v>
      </c>
      <c r="C245">
        <v>57246</v>
      </c>
      <c r="J245">
        <v>57246</v>
      </c>
      <c r="O245">
        <f t="shared" si="9"/>
        <v>57246</v>
      </c>
      <c r="P245">
        <f t="shared" si="10"/>
        <v>0</v>
      </c>
      <c r="Q245">
        <f t="shared" si="11"/>
        <v>0</v>
      </c>
    </row>
    <row r="246" spans="2:17" x14ac:dyDescent="0.25">
      <c r="B246" s="2" t="s">
        <v>242</v>
      </c>
      <c r="C246">
        <v>57246</v>
      </c>
      <c r="J246">
        <v>57246</v>
      </c>
      <c r="O246">
        <f t="shared" si="9"/>
        <v>57246</v>
      </c>
      <c r="P246">
        <f t="shared" si="10"/>
        <v>0</v>
      </c>
      <c r="Q246">
        <f t="shared" si="11"/>
        <v>0</v>
      </c>
    </row>
    <row r="247" spans="2:17" x14ac:dyDescent="0.25">
      <c r="B247" s="2" t="s">
        <v>243</v>
      </c>
      <c r="C247">
        <v>57246</v>
      </c>
      <c r="J247">
        <v>57246</v>
      </c>
      <c r="O247">
        <f t="shared" si="9"/>
        <v>57246</v>
      </c>
      <c r="P247">
        <f t="shared" si="10"/>
        <v>0</v>
      </c>
      <c r="Q247">
        <f t="shared" si="11"/>
        <v>0</v>
      </c>
    </row>
    <row r="248" spans="2:17" x14ac:dyDescent="0.25">
      <c r="B248" s="2" t="s">
        <v>245</v>
      </c>
      <c r="C248">
        <v>57246</v>
      </c>
      <c r="G248">
        <v>343483</v>
      </c>
      <c r="I248">
        <v>114493</v>
      </c>
      <c r="J248">
        <v>515222</v>
      </c>
      <c r="O248">
        <f t="shared" si="9"/>
        <v>57246</v>
      </c>
      <c r="P248">
        <f t="shared" si="10"/>
        <v>114493</v>
      </c>
      <c r="Q248">
        <f t="shared" si="11"/>
        <v>343483</v>
      </c>
    </row>
    <row r="249" spans="2:17" x14ac:dyDescent="0.25">
      <c r="B249" s="2" t="s">
        <v>246</v>
      </c>
      <c r="C249">
        <v>103054</v>
      </c>
      <c r="G249">
        <v>343483</v>
      </c>
      <c r="I249">
        <v>114493</v>
      </c>
      <c r="J249">
        <v>561030</v>
      </c>
      <c r="O249">
        <f t="shared" si="9"/>
        <v>103054</v>
      </c>
      <c r="P249">
        <f t="shared" si="10"/>
        <v>114493</v>
      </c>
      <c r="Q249">
        <f t="shared" si="11"/>
        <v>343483</v>
      </c>
    </row>
    <row r="250" spans="2:17" x14ac:dyDescent="0.25">
      <c r="B250" s="2" t="s">
        <v>247</v>
      </c>
      <c r="C250">
        <v>85876</v>
      </c>
      <c r="I250">
        <v>114493</v>
      </c>
      <c r="J250">
        <v>200369</v>
      </c>
      <c r="O250">
        <f t="shared" si="9"/>
        <v>85876</v>
      </c>
      <c r="P250">
        <f t="shared" si="10"/>
        <v>114493</v>
      </c>
      <c r="Q250">
        <f t="shared" si="11"/>
        <v>0</v>
      </c>
    </row>
    <row r="251" spans="2:17" x14ac:dyDescent="0.25">
      <c r="B251" s="2" t="s">
        <v>248</v>
      </c>
      <c r="G251">
        <v>343483</v>
      </c>
      <c r="J251">
        <v>343483</v>
      </c>
      <c r="O251">
        <f t="shared" si="9"/>
        <v>0</v>
      </c>
      <c r="P251">
        <f t="shared" si="10"/>
        <v>0</v>
      </c>
      <c r="Q251">
        <f t="shared" si="11"/>
        <v>343483</v>
      </c>
    </row>
    <row r="252" spans="2:17" x14ac:dyDescent="0.25">
      <c r="B252" s="2" t="s">
        <v>249</v>
      </c>
      <c r="C252">
        <v>128821</v>
      </c>
      <c r="G252">
        <v>343483</v>
      </c>
      <c r="I252">
        <v>114493</v>
      </c>
      <c r="J252">
        <v>586797</v>
      </c>
      <c r="O252">
        <f t="shared" si="9"/>
        <v>128821</v>
      </c>
      <c r="P252">
        <f t="shared" si="10"/>
        <v>114493</v>
      </c>
      <c r="Q252">
        <f t="shared" si="11"/>
        <v>343483</v>
      </c>
    </row>
    <row r="253" spans="2:17" x14ac:dyDescent="0.25">
      <c r="B253" s="2" t="s">
        <v>250</v>
      </c>
      <c r="C253">
        <v>57246</v>
      </c>
      <c r="G253">
        <v>343483</v>
      </c>
      <c r="I253">
        <v>114493</v>
      </c>
      <c r="J253">
        <v>515222</v>
      </c>
      <c r="O253">
        <f t="shared" si="9"/>
        <v>57246</v>
      </c>
      <c r="P253">
        <f t="shared" si="10"/>
        <v>114493</v>
      </c>
      <c r="Q253">
        <f t="shared" si="11"/>
        <v>343483</v>
      </c>
    </row>
    <row r="254" spans="2:17" x14ac:dyDescent="0.25">
      <c r="B254" s="2" t="s">
        <v>251</v>
      </c>
      <c r="C254">
        <v>57246</v>
      </c>
      <c r="G254">
        <v>343483</v>
      </c>
      <c r="I254">
        <v>114493</v>
      </c>
      <c r="J254">
        <v>515222</v>
      </c>
      <c r="O254">
        <f t="shared" si="9"/>
        <v>57246</v>
      </c>
      <c r="P254">
        <f t="shared" si="10"/>
        <v>114493</v>
      </c>
      <c r="Q254">
        <f t="shared" si="11"/>
        <v>343483</v>
      </c>
    </row>
    <row r="255" spans="2:17" x14ac:dyDescent="0.25">
      <c r="B255" s="2" t="s">
        <v>252</v>
      </c>
      <c r="C255">
        <v>57246</v>
      </c>
      <c r="I255">
        <v>114493</v>
      </c>
      <c r="J255">
        <v>171739</v>
      </c>
      <c r="O255">
        <f t="shared" si="9"/>
        <v>57246</v>
      </c>
      <c r="P255">
        <f t="shared" si="10"/>
        <v>114493</v>
      </c>
      <c r="Q255">
        <f t="shared" si="11"/>
        <v>0</v>
      </c>
    </row>
    <row r="256" spans="2:17" x14ac:dyDescent="0.25">
      <c r="B256" s="2" t="s">
        <v>253</v>
      </c>
      <c r="C256">
        <v>74424</v>
      </c>
      <c r="G256">
        <v>343483</v>
      </c>
      <c r="I256">
        <v>114493</v>
      </c>
      <c r="J256">
        <v>532400</v>
      </c>
      <c r="O256">
        <f t="shared" si="9"/>
        <v>74424</v>
      </c>
      <c r="P256">
        <f t="shared" si="10"/>
        <v>114493</v>
      </c>
      <c r="Q256">
        <f t="shared" si="11"/>
        <v>343483</v>
      </c>
    </row>
    <row r="257" spans="2:17" x14ac:dyDescent="0.25">
      <c r="B257" s="2" t="s">
        <v>254</v>
      </c>
      <c r="C257">
        <v>105917</v>
      </c>
      <c r="I257">
        <v>114493</v>
      </c>
      <c r="J257">
        <v>220410</v>
      </c>
      <c r="O257">
        <f t="shared" si="9"/>
        <v>105917</v>
      </c>
      <c r="P257">
        <f t="shared" si="10"/>
        <v>114493</v>
      </c>
      <c r="Q257">
        <f t="shared" si="11"/>
        <v>0</v>
      </c>
    </row>
    <row r="258" spans="2:17" x14ac:dyDescent="0.25">
      <c r="B258" s="2" t="s">
        <v>255</v>
      </c>
      <c r="G258">
        <v>343483</v>
      </c>
      <c r="J258">
        <v>343483</v>
      </c>
      <c r="O258">
        <f t="shared" si="9"/>
        <v>0</v>
      </c>
      <c r="P258">
        <f t="shared" si="10"/>
        <v>0</v>
      </c>
      <c r="Q258">
        <f t="shared" si="11"/>
        <v>343483</v>
      </c>
    </row>
    <row r="259" spans="2:17" x14ac:dyDescent="0.25">
      <c r="B259" s="2" t="s">
        <v>256</v>
      </c>
      <c r="C259">
        <v>57246</v>
      </c>
      <c r="I259">
        <v>114493</v>
      </c>
      <c r="J259">
        <v>171739</v>
      </c>
      <c r="O259">
        <f t="shared" si="9"/>
        <v>57246</v>
      </c>
      <c r="P259">
        <f t="shared" si="10"/>
        <v>114493</v>
      </c>
      <c r="Q259">
        <f t="shared" si="11"/>
        <v>0</v>
      </c>
    </row>
    <row r="260" spans="2:17" x14ac:dyDescent="0.25">
      <c r="B260" s="2" t="s">
        <v>257</v>
      </c>
      <c r="G260">
        <v>343483</v>
      </c>
      <c r="J260">
        <v>343483</v>
      </c>
      <c r="O260">
        <f t="shared" si="9"/>
        <v>0</v>
      </c>
      <c r="P260">
        <f t="shared" si="10"/>
        <v>0</v>
      </c>
      <c r="Q260">
        <f t="shared" si="11"/>
        <v>343483</v>
      </c>
    </row>
    <row r="261" spans="2:17" x14ac:dyDescent="0.25">
      <c r="B261" s="2" t="s">
        <v>258</v>
      </c>
      <c r="C261">
        <v>57246</v>
      </c>
      <c r="J261">
        <v>57246</v>
      </c>
      <c r="O261">
        <f t="shared" si="9"/>
        <v>57246</v>
      </c>
      <c r="P261">
        <f t="shared" si="10"/>
        <v>0</v>
      </c>
      <c r="Q261">
        <f t="shared" si="11"/>
        <v>0</v>
      </c>
    </row>
    <row r="262" spans="2:17" x14ac:dyDescent="0.25">
      <c r="B262" s="2" t="s">
        <v>259</v>
      </c>
      <c r="C262">
        <v>57246</v>
      </c>
      <c r="I262">
        <v>114493</v>
      </c>
      <c r="J262">
        <v>171739</v>
      </c>
      <c r="O262">
        <f t="shared" si="9"/>
        <v>57246</v>
      </c>
      <c r="P262">
        <f t="shared" si="10"/>
        <v>114493</v>
      </c>
      <c r="Q262">
        <f t="shared" si="11"/>
        <v>0</v>
      </c>
    </row>
    <row r="263" spans="2:17" x14ac:dyDescent="0.25">
      <c r="B263" s="2" t="s">
        <v>260</v>
      </c>
      <c r="G263">
        <v>343483</v>
      </c>
      <c r="J263">
        <v>343483</v>
      </c>
      <c r="O263">
        <f t="shared" ref="O263:O326" si="12">SUM(C263:F263)</f>
        <v>0</v>
      </c>
      <c r="P263">
        <f t="shared" ref="P263:P326" si="13">SUM(I263)</f>
        <v>0</v>
      </c>
      <c r="Q263">
        <f t="shared" ref="Q263:Q326" si="14">SUM(G263:H263)</f>
        <v>343483</v>
      </c>
    </row>
    <row r="264" spans="2:17" x14ac:dyDescent="0.25">
      <c r="B264" s="2" t="s">
        <v>261</v>
      </c>
      <c r="C264">
        <v>57246</v>
      </c>
      <c r="J264">
        <v>57246</v>
      </c>
      <c r="O264">
        <f t="shared" si="12"/>
        <v>57246</v>
      </c>
      <c r="P264">
        <f t="shared" si="13"/>
        <v>0</v>
      </c>
      <c r="Q264">
        <f t="shared" si="14"/>
        <v>0</v>
      </c>
    </row>
    <row r="265" spans="2:17" x14ac:dyDescent="0.25">
      <c r="B265" s="2" t="s">
        <v>262</v>
      </c>
      <c r="C265">
        <v>57246</v>
      </c>
      <c r="I265">
        <v>114493</v>
      </c>
      <c r="J265">
        <v>171739</v>
      </c>
      <c r="O265">
        <f t="shared" si="12"/>
        <v>57246</v>
      </c>
      <c r="P265">
        <f t="shared" si="13"/>
        <v>114493</v>
      </c>
      <c r="Q265">
        <f t="shared" si="14"/>
        <v>0</v>
      </c>
    </row>
    <row r="266" spans="2:17" x14ac:dyDescent="0.25">
      <c r="B266" s="2" t="s">
        <v>263</v>
      </c>
      <c r="G266">
        <v>343483</v>
      </c>
      <c r="J266">
        <v>343483</v>
      </c>
      <c r="O266">
        <f t="shared" si="12"/>
        <v>0</v>
      </c>
      <c r="P266">
        <f t="shared" si="13"/>
        <v>0</v>
      </c>
      <c r="Q266">
        <f t="shared" si="14"/>
        <v>343483</v>
      </c>
    </row>
    <row r="267" spans="2:17" x14ac:dyDescent="0.25">
      <c r="B267" s="2" t="s">
        <v>264</v>
      </c>
      <c r="C267">
        <v>57246</v>
      </c>
      <c r="I267">
        <v>114493</v>
      </c>
      <c r="J267">
        <v>171739</v>
      </c>
      <c r="O267">
        <f t="shared" si="12"/>
        <v>57246</v>
      </c>
      <c r="P267">
        <f t="shared" si="13"/>
        <v>114493</v>
      </c>
      <c r="Q267">
        <f t="shared" si="14"/>
        <v>0</v>
      </c>
    </row>
    <row r="268" spans="2:17" x14ac:dyDescent="0.25">
      <c r="B268" s="2" t="s">
        <v>265</v>
      </c>
      <c r="C268">
        <v>83013</v>
      </c>
      <c r="I268">
        <v>114493</v>
      </c>
      <c r="J268">
        <v>197506</v>
      </c>
      <c r="O268">
        <f t="shared" si="12"/>
        <v>83013</v>
      </c>
      <c r="P268">
        <f t="shared" si="13"/>
        <v>114493</v>
      </c>
      <c r="Q268">
        <f t="shared" si="14"/>
        <v>0</v>
      </c>
    </row>
    <row r="269" spans="2:17" x14ac:dyDescent="0.25">
      <c r="B269" s="2" t="s">
        <v>266</v>
      </c>
      <c r="G269">
        <v>343483</v>
      </c>
      <c r="J269">
        <v>343483</v>
      </c>
      <c r="O269">
        <f t="shared" si="12"/>
        <v>0</v>
      </c>
      <c r="P269">
        <f t="shared" si="13"/>
        <v>0</v>
      </c>
      <c r="Q269">
        <f t="shared" si="14"/>
        <v>343483</v>
      </c>
    </row>
    <row r="270" spans="2:17" x14ac:dyDescent="0.25">
      <c r="B270" s="2" t="s">
        <v>267</v>
      </c>
      <c r="C270">
        <v>57246</v>
      </c>
      <c r="I270">
        <v>114493</v>
      </c>
      <c r="J270">
        <v>171739</v>
      </c>
      <c r="O270">
        <f t="shared" si="12"/>
        <v>57246</v>
      </c>
      <c r="P270">
        <f t="shared" si="13"/>
        <v>114493</v>
      </c>
      <c r="Q270">
        <f t="shared" si="14"/>
        <v>0</v>
      </c>
    </row>
    <row r="271" spans="2:17" x14ac:dyDescent="0.25">
      <c r="B271" s="2" t="s">
        <v>268</v>
      </c>
      <c r="G271">
        <v>343483</v>
      </c>
      <c r="J271">
        <v>343483</v>
      </c>
      <c r="O271">
        <f t="shared" si="12"/>
        <v>0</v>
      </c>
      <c r="P271">
        <f t="shared" si="13"/>
        <v>0</v>
      </c>
      <c r="Q271">
        <f t="shared" si="14"/>
        <v>343483</v>
      </c>
    </row>
    <row r="272" spans="2:17" x14ac:dyDescent="0.25">
      <c r="B272" s="2" t="s">
        <v>269</v>
      </c>
      <c r="C272">
        <v>71561</v>
      </c>
      <c r="I272">
        <v>114493</v>
      </c>
      <c r="J272">
        <v>186054</v>
      </c>
      <c r="O272">
        <f t="shared" si="12"/>
        <v>71561</v>
      </c>
      <c r="P272">
        <f t="shared" si="13"/>
        <v>114493</v>
      </c>
      <c r="Q272">
        <f t="shared" si="14"/>
        <v>0</v>
      </c>
    </row>
    <row r="273" spans="2:17" x14ac:dyDescent="0.25">
      <c r="B273" s="2" t="s">
        <v>270</v>
      </c>
      <c r="G273">
        <v>343483</v>
      </c>
      <c r="J273">
        <v>343483</v>
      </c>
      <c r="O273">
        <f t="shared" si="12"/>
        <v>0</v>
      </c>
      <c r="P273">
        <f t="shared" si="13"/>
        <v>0</v>
      </c>
      <c r="Q273">
        <f t="shared" si="14"/>
        <v>343483</v>
      </c>
    </row>
    <row r="274" spans="2:17" x14ac:dyDescent="0.25">
      <c r="B274" s="2" t="s">
        <v>271</v>
      </c>
      <c r="C274">
        <v>57246</v>
      </c>
      <c r="I274">
        <v>114493</v>
      </c>
      <c r="J274">
        <v>171739</v>
      </c>
      <c r="O274">
        <f t="shared" si="12"/>
        <v>57246</v>
      </c>
      <c r="P274">
        <f t="shared" si="13"/>
        <v>114493</v>
      </c>
      <c r="Q274">
        <f t="shared" si="14"/>
        <v>0</v>
      </c>
    </row>
    <row r="275" spans="2:17" x14ac:dyDescent="0.25">
      <c r="B275" s="2" t="s">
        <v>272</v>
      </c>
      <c r="G275">
        <v>343483</v>
      </c>
      <c r="J275">
        <v>343483</v>
      </c>
      <c r="O275">
        <f t="shared" si="12"/>
        <v>0</v>
      </c>
      <c r="P275">
        <f t="shared" si="13"/>
        <v>0</v>
      </c>
      <c r="Q275">
        <f t="shared" si="14"/>
        <v>343483</v>
      </c>
    </row>
    <row r="276" spans="2:17" x14ac:dyDescent="0.25">
      <c r="B276" s="2" t="s">
        <v>273</v>
      </c>
      <c r="C276">
        <v>57246</v>
      </c>
      <c r="G276">
        <v>343483</v>
      </c>
      <c r="I276">
        <v>114493</v>
      </c>
      <c r="J276">
        <v>515222</v>
      </c>
      <c r="O276">
        <f t="shared" si="12"/>
        <v>57246</v>
      </c>
      <c r="P276">
        <f t="shared" si="13"/>
        <v>114493</v>
      </c>
      <c r="Q276">
        <f t="shared" si="14"/>
        <v>343483</v>
      </c>
    </row>
    <row r="277" spans="2:17" x14ac:dyDescent="0.25">
      <c r="B277" s="2" t="s">
        <v>274</v>
      </c>
      <c r="C277">
        <v>57246</v>
      </c>
      <c r="I277">
        <v>114493</v>
      </c>
      <c r="J277">
        <v>171739</v>
      </c>
      <c r="O277">
        <f t="shared" si="12"/>
        <v>57246</v>
      </c>
      <c r="P277">
        <f t="shared" si="13"/>
        <v>114493</v>
      </c>
      <c r="Q277">
        <f t="shared" si="14"/>
        <v>0</v>
      </c>
    </row>
    <row r="278" spans="2:17" x14ac:dyDescent="0.25">
      <c r="B278" s="2" t="s">
        <v>275</v>
      </c>
      <c r="G278">
        <v>343483</v>
      </c>
      <c r="J278">
        <v>343483</v>
      </c>
      <c r="O278">
        <f t="shared" si="12"/>
        <v>0</v>
      </c>
      <c r="P278">
        <f t="shared" si="13"/>
        <v>0</v>
      </c>
      <c r="Q278">
        <f t="shared" si="14"/>
        <v>343483</v>
      </c>
    </row>
    <row r="279" spans="2:17" x14ac:dyDescent="0.25">
      <c r="B279" s="2" t="s">
        <v>276</v>
      </c>
      <c r="C279">
        <v>57246</v>
      </c>
      <c r="J279">
        <v>57246</v>
      </c>
      <c r="O279">
        <f t="shared" si="12"/>
        <v>57246</v>
      </c>
      <c r="P279">
        <f t="shared" si="13"/>
        <v>0</v>
      </c>
      <c r="Q279">
        <f t="shared" si="14"/>
        <v>0</v>
      </c>
    </row>
    <row r="280" spans="2:17" x14ac:dyDescent="0.25">
      <c r="B280" s="2" t="s">
        <v>277</v>
      </c>
      <c r="C280">
        <v>57246</v>
      </c>
      <c r="I280">
        <v>114493</v>
      </c>
      <c r="J280">
        <v>171739</v>
      </c>
      <c r="O280">
        <f t="shared" si="12"/>
        <v>57246</v>
      </c>
      <c r="P280">
        <f t="shared" si="13"/>
        <v>114493</v>
      </c>
      <c r="Q280">
        <f t="shared" si="14"/>
        <v>0</v>
      </c>
    </row>
    <row r="281" spans="2:17" x14ac:dyDescent="0.25">
      <c r="B281" s="2" t="s">
        <v>278</v>
      </c>
      <c r="G281">
        <v>343483</v>
      </c>
      <c r="J281">
        <v>343483</v>
      </c>
      <c r="O281">
        <f t="shared" si="12"/>
        <v>0</v>
      </c>
      <c r="P281">
        <f t="shared" si="13"/>
        <v>0</v>
      </c>
      <c r="Q281">
        <f t="shared" si="14"/>
        <v>343483</v>
      </c>
    </row>
    <row r="282" spans="2:17" x14ac:dyDescent="0.25">
      <c r="B282" s="2" t="s">
        <v>279</v>
      </c>
      <c r="C282">
        <v>62972</v>
      </c>
      <c r="I282">
        <v>114493</v>
      </c>
      <c r="J282">
        <v>177465</v>
      </c>
      <c r="O282">
        <f t="shared" si="12"/>
        <v>62972</v>
      </c>
      <c r="P282">
        <f t="shared" si="13"/>
        <v>114493</v>
      </c>
      <c r="Q282">
        <f t="shared" si="14"/>
        <v>0</v>
      </c>
    </row>
    <row r="283" spans="2:17" x14ac:dyDescent="0.25">
      <c r="B283" s="2" t="s">
        <v>280</v>
      </c>
      <c r="C283">
        <v>57246</v>
      </c>
      <c r="G283">
        <v>343483</v>
      </c>
      <c r="I283">
        <v>114493</v>
      </c>
      <c r="J283">
        <v>515222</v>
      </c>
      <c r="O283">
        <f t="shared" si="12"/>
        <v>57246</v>
      </c>
      <c r="P283">
        <f t="shared" si="13"/>
        <v>114493</v>
      </c>
      <c r="Q283">
        <f t="shared" si="14"/>
        <v>343483</v>
      </c>
    </row>
    <row r="284" spans="2:17" x14ac:dyDescent="0.25">
      <c r="B284" s="2" t="s">
        <v>281</v>
      </c>
      <c r="C284">
        <v>60109</v>
      </c>
      <c r="I284">
        <v>114493</v>
      </c>
      <c r="J284">
        <v>174602</v>
      </c>
      <c r="O284">
        <f t="shared" si="12"/>
        <v>60109</v>
      </c>
      <c r="P284">
        <f t="shared" si="13"/>
        <v>114493</v>
      </c>
      <c r="Q284">
        <f t="shared" si="14"/>
        <v>0</v>
      </c>
    </row>
    <row r="285" spans="2:17" x14ac:dyDescent="0.25">
      <c r="B285" s="2" t="s">
        <v>282</v>
      </c>
      <c r="G285">
        <v>343483</v>
      </c>
      <c r="J285">
        <v>343483</v>
      </c>
      <c r="O285">
        <f t="shared" si="12"/>
        <v>0</v>
      </c>
      <c r="P285">
        <f t="shared" si="13"/>
        <v>0</v>
      </c>
      <c r="Q285">
        <f t="shared" si="14"/>
        <v>343483</v>
      </c>
    </row>
    <row r="286" spans="2:17" x14ac:dyDescent="0.25">
      <c r="B286" s="2" t="s">
        <v>283</v>
      </c>
      <c r="C286">
        <v>57246</v>
      </c>
      <c r="I286">
        <v>114493</v>
      </c>
      <c r="J286">
        <v>171739</v>
      </c>
      <c r="O286">
        <f t="shared" si="12"/>
        <v>57246</v>
      </c>
      <c r="P286">
        <f t="shared" si="13"/>
        <v>114493</v>
      </c>
      <c r="Q286">
        <f t="shared" si="14"/>
        <v>0</v>
      </c>
    </row>
    <row r="287" spans="2:17" x14ac:dyDescent="0.25">
      <c r="B287" s="2" t="s">
        <v>284</v>
      </c>
      <c r="C287">
        <v>57246</v>
      </c>
      <c r="G287">
        <v>343483</v>
      </c>
      <c r="I287">
        <v>114493</v>
      </c>
      <c r="J287">
        <v>515222</v>
      </c>
      <c r="O287">
        <f t="shared" si="12"/>
        <v>57246</v>
      </c>
      <c r="P287">
        <f t="shared" si="13"/>
        <v>114493</v>
      </c>
      <c r="Q287">
        <f t="shared" si="14"/>
        <v>343483</v>
      </c>
    </row>
    <row r="288" spans="2:17" x14ac:dyDescent="0.25">
      <c r="B288" s="2" t="s">
        <v>285</v>
      </c>
      <c r="C288">
        <v>57246</v>
      </c>
      <c r="I288">
        <v>114493</v>
      </c>
      <c r="J288">
        <v>171739</v>
      </c>
      <c r="O288">
        <f t="shared" si="12"/>
        <v>57246</v>
      </c>
      <c r="P288">
        <f t="shared" si="13"/>
        <v>114493</v>
      </c>
      <c r="Q288">
        <f t="shared" si="14"/>
        <v>0</v>
      </c>
    </row>
    <row r="289" spans="2:17" x14ac:dyDescent="0.25">
      <c r="B289" s="2" t="s">
        <v>286</v>
      </c>
      <c r="G289">
        <v>343483</v>
      </c>
      <c r="J289">
        <v>343483</v>
      </c>
      <c r="O289">
        <f t="shared" si="12"/>
        <v>0</v>
      </c>
      <c r="P289">
        <f t="shared" si="13"/>
        <v>0</v>
      </c>
      <c r="Q289">
        <f t="shared" si="14"/>
        <v>343483</v>
      </c>
    </row>
    <row r="290" spans="2:17" x14ac:dyDescent="0.25">
      <c r="B290" s="2" t="s">
        <v>287</v>
      </c>
      <c r="C290">
        <v>57246</v>
      </c>
      <c r="I290">
        <v>114493</v>
      </c>
      <c r="J290">
        <v>171739</v>
      </c>
      <c r="O290">
        <f t="shared" si="12"/>
        <v>57246</v>
      </c>
      <c r="P290">
        <f t="shared" si="13"/>
        <v>114493</v>
      </c>
      <c r="Q290">
        <f t="shared" si="14"/>
        <v>0</v>
      </c>
    </row>
    <row r="291" spans="2:17" x14ac:dyDescent="0.25">
      <c r="B291" s="2" t="s">
        <v>288</v>
      </c>
      <c r="C291">
        <v>57246</v>
      </c>
      <c r="I291">
        <v>114493</v>
      </c>
      <c r="J291">
        <v>171739</v>
      </c>
      <c r="O291">
        <f t="shared" si="12"/>
        <v>57246</v>
      </c>
      <c r="P291">
        <f t="shared" si="13"/>
        <v>114493</v>
      </c>
      <c r="Q291">
        <f t="shared" si="14"/>
        <v>0</v>
      </c>
    </row>
    <row r="292" spans="2:17" x14ac:dyDescent="0.25">
      <c r="B292" s="2" t="s">
        <v>289</v>
      </c>
      <c r="C292">
        <v>57246</v>
      </c>
      <c r="I292">
        <v>114493</v>
      </c>
      <c r="J292">
        <v>171739</v>
      </c>
      <c r="O292">
        <f t="shared" si="12"/>
        <v>57246</v>
      </c>
      <c r="P292">
        <f t="shared" si="13"/>
        <v>114493</v>
      </c>
      <c r="Q292">
        <f t="shared" si="14"/>
        <v>0</v>
      </c>
    </row>
    <row r="293" spans="2:17" x14ac:dyDescent="0.25">
      <c r="B293" s="2" t="s">
        <v>290</v>
      </c>
      <c r="G293">
        <v>343483</v>
      </c>
      <c r="J293">
        <v>343483</v>
      </c>
      <c r="O293">
        <f t="shared" si="12"/>
        <v>0</v>
      </c>
      <c r="P293">
        <f t="shared" si="13"/>
        <v>0</v>
      </c>
      <c r="Q293">
        <f t="shared" si="14"/>
        <v>343483</v>
      </c>
    </row>
    <row r="294" spans="2:17" x14ac:dyDescent="0.25">
      <c r="B294" s="2" t="s">
        <v>291</v>
      </c>
      <c r="C294">
        <v>57246</v>
      </c>
      <c r="G294">
        <v>343483</v>
      </c>
      <c r="I294">
        <v>114493</v>
      </c>
      <c r="J294">
        <v>515222</v>
      </c>
      <c r="O294">
        <f t="shared" si="12"/>
        <v>57246</v>
      </c>
      <c r="P294">
        <f t="shared" si="13"/>
        <v>114493</v>
      </c>
      <c r="Q294">
        <f t="shared" si="14"/>
        <v>343483</v>
      </c>
    </row>
    <row r="295" spans="2:17" x14ac:dyDescent="0.25">
      <c r="B295" s="2" t="s">
        <v>292</v>
      </c>
      <c r="C295">
        <v>57246</v>
      </c>
      <c r="G295">
        <v>343483</v>
      </c>
      <c r="I295">
        <v>114493</v>
      </c>
      <c r="J295">
        <v>515222</v>
      </c>
      <c r="O295">
        <f t="shared" si="12"/>
        <v>57246</v>
      </c>
      <c r="P295">
        <f t="shared" si="13"/>
        <v>114493</v>
      </c>
      <c r="Q295">
        <f t="shared" si="14"/>
        <v>343483</v>
      </c>
    </row>
    <row r="296" spans="2:17" x14ac:dyDescent="0.25">
      <c r="B296" s="2" t="s">
        <v>293</v>
      </c>
      <c r="C296">
        <v>57246</v>
      </c>
      <c r="G296">
        <v>343483</v>
      </c>
      <c r="I296">
        <v>114493</v>
      </c>
      <c r="J296">
        <v>515222</v>
      </c>
      <c r="O296">
        <f t="shared" si="12"/>
        <v>57246</v>
      </c>
      <c r="P296">
        <f t="shared" si="13"/>
        <v>114493</v>
      </c>
      <c r="Q296">
        <f t="shared" si="14"/>
        <v>343483</v>
      </c>
    </row>
    <row r="297" spans="2:17" x14ac:dyDescent="0.25">
      <c r="B297" s="2" t="s">
        <v>294</v>
      </c>
      <c r="C297">
        <v>57246</v>
      </c>
      <c r="G297">
        <v>343483</v>
      </c>
      <c r="I297">
        <v>114493</v>
      </c>
      <c r="J297">
        <v>515222</v>
      </c>
      <c r="O297">
        <f t="shared" si="12"/>
        <v>57246</v>
      </c>
      <c r="P297">
        <f t="shared" si="13"/>
        <v>114493</v>
      </c>
      <c r="Q297">
        <f t="shared" si="14"/>
        <v>343483</v>
      </c>
    </row>
    <row r="298" spans="2:17" x14ac:dyDescent="0.25">
      <c r="B298" s="2" t="s">
        <v>295</v>
      </c>
      <c r="C298">
        <v>300601</v>
      </c>
      <c r="I298">
        <v>143113</v>
      </c>
      <c r="J298">
        <v>443714</v>
      </c>
      <c r="O298">
        <f t="shared" si="12"/>
        <v>300601</v>
      </c>
      <c r="P298">
        <f t="shared" si="13"/>
        <v>143113</v>
      </c>
      <c r="Q298">
        <f t="shared" si="14"/>
        <v>0</v>
      </c>
    </row>
    <row r="299" spans="2:17" x14ac:dyDescent="0.25">
      <c r="B299" s="2" t="s">
        <v>296</v>
      </c>
      <c r="C299">
        <v>57246</v>
      </c>
      <c r="I299">
        <v>114493</v>
      </c>
      <c r="J299">
        <v>171739</v>
      </c>
      <c r="O299">
        <f t="shared" si="12"/>
        <v>57246</v>
      </c>
      <c r="P299">
        <f t="shared" si="13"/>
        <v>114493</v>
      </c>
      <c r="Q299">
        <f t="shared" si="14"/>
        <v>0</v>
      </c>
    </row>
    <row r="300" spans="2:17" x14ac:dyDescent="0.25">
      <c r="B300" s="2" t="s">
        <v>297</v>
      </c>
      <c r="C300">
        <v>57246</v>
      </c>
      <c r="J300">
        <v>57246</v>
      </c>
      <c r="O300">
        <f t="shared" si="12"/>
        <v>57246</v>
      </c>
      <c r="P300">
        <f t="shared" si="13"/>
        <v>0</v>
      </c>
      <c r="Q300">
        <f t="shared" si="14"/>
        <v>0</v>
      </c>
    </row>
    <row r="301" spans="2:17" x14ac:dyDescent="0.25">
      <c r="B301" s="2" t="s">
        <v>298</v>
      </c>
      <c r="C301">
        <v>57246</v>
      </c>
      <c r="J301">
        <v>57246</v>
      </c>
      <c r="O301">
        <f t="shared" si="12"/>
        <v>57246</v>
      </c>
      <c r="P301">
        <f t="shared" si="13"/>
        <v>0</v>
      </c>
      <c r="Q301">
        <f t="shared" si="14"/>
        <v>0</v>
      </c>
    </row>
    <row r="302" spans="2:17" x14ac:dyDescent="0.25">
      <c r="B302" s="2" t="s">
        <v>299</v>
      </c>
      <c r="C302">
        <v>57246</v>
      </c>
      <c r="I302">
        <v>114493</v>
      </c>
      <c r="J302">
        <v>171739</v>
      </c>
      <c r="O302">
        <f t="shared" si="12"/>
        <v>57246</v>
      </c>
      <c r="P302">
        <f t="shared" si="13"/>
        <v>114493</v>
      </c>
      <c r="Q302">
        <f t="shared" si="14"/>
        <v>0</v>
      </c>
    </row>
    <row r="303" spans="2:17" x14ac:dyDescent="0.25">
      <c r="B303" s="2" t="s">
        <v>300</v>
      </c>
      <c r="G303">
        <v>343483</v>
      </c>
      <c r="J303">
        <v>343483</v>
      </c>
      <c r="O303">
        <f t="shared" si="12"/>
        <v>0</v>
      </c>
      <c r="P303">
        <f t="shared" si="13"/>
        <v>0</v>
      </c>
      <c r="Q303">
        <f t="shared" si="14"/>
        <v>343483</v>
      </c>
    </row>
    <row r="304" spans="2:17" x14ac:dyDescent="0.25">
      <c r="B304" s="2" t="s">
        <v>301</v>
      </c>
      <c r="C304">
        <v>71561</v>
      </c>
      <c r="I304">
        <v>114493</v>
      </c>
      <c r="J304">
        <v>186054</v>
      </c>
      <c r="O304">
        <f t="shared" si="12"/>
        <v>71561</v>
      </c>
      <c r="P304">
        <f t="shared" si="13"/>
        <v>114493</v>
      </c>
      <c r="Q304">
        <f t="shared" si="14"/>
        <v>0</v>
      </c>
    </row>
    <row r="305" spans="2:17" x14ac:dyDescent="0.25">
      <c r="B305" s="2" t="s">
        <v>302</v>
      </c>
      <c r="G305">
        <v>343483</v>
      </c>
      <c r="J305">
        <v>343483</v>
      </c>
      <c r="O305">
        <f t="shared" si="12"/>
        <v>0</v>
      </c>
      <c r="P305">
        <f t="shared" si="13"/>
        <v>0</v>
      </c>
      <c r="Q305">
        <f t="shared" si="14"/>
        <v>343483</v>
      </c>
    </row>
    <row r="306" spans="2:17" x14ac:dyDescent="0.25">
      <c r="B306" s="2" t="s">
        <v>303</v>
      </c>
      <c r="C306">
        <v>57246</v>
      </c>
      <c r="I306">
        <v>114493</v>
      </c>
      <c r="J306">
        <v>171739</v>
      </c>
      <c r="O306">
        <f t="shared" si="12"/>
        <v>57246</v>
      </c>
      <c r="P306">
        <f t="shared" si="13"/>
        <v>114493</v>
      </c>
      <c r="Q306">
        <f t="shared" si="14"/>
        <v>0</v>
      </c>
    </row>
    <row r="307" spans="2:17" x14ac:dyDescent="0.25">
      <c r="B307" s="2" t="s">
        <v>304</v>
      </c>
      <c r="G307">
        <v>343483</v>
      </c>
      <c r="J307">
        <v>343483</v>
      </c>
      <c r="O307">
        <f t="shared" si="12"/>
        <v>0</v>
      </c>
      <c r="P307">
        <f t="shared" si="13"/>
        <v>0</v>
      </c>
      <c r="Q307">
        <f t="shared" si="14"/>
        <v>343483</v>
      </c>
    </row>
    <row r="308" spans="2:17" x14ac:dyDescent="0.25">
      <c r="B308" s="2" t="s">
        <v>306</v>
      </c>
      <c r="C308">
        <v>57246</v>
      </c>
      <c r="J308">
        <v>57246</v>
      </c>
      <c r="O308">
        <f t="shared" si="12"/>
        <v>57246</v>
      </c>
      <c r="P308">
        <f t="shared" si="13"/>
        <v>0</v>
      </c>
      <c r="Q308">
        <f t="shared" si="14"/>
        <v>0</v>
      </c>
    </row>
    <row r="309" spans="2:17" x14ac:dyDescent="0.25">
      <c r="B309" s="2" t="s">
        <v>307</v>
      </c>
      <c r="C309">
        <v>57246</v>
      </c>
      <c r="J309">
        <v>57246</v>
      </c>
      <c r="O309">
        <f t="shared" si="12"/>
        <v>57246</v>
      </c>
      <c r="P309">
        <f t="shared" si="13"/>
        <v>0</v>
      </c>
      <c r="Q309">
        <f t="shared" si="14"/>
        <v>0</v>
      </c>
    </row>
    <row r="310" spans="2:17" x14ac:dyDescent="0.25">
      <c r="B310" s="2" t="s">
        <v>308</v>
      </c>
      <c r="C310">
        <v>57246</v>
      </c>
      <c r="I310">
        <v>114493</v>
      </c>
      <c r="J310">
        <v>171739</v>
      </c>
      <c r="O310">
        <f t="shared" si="12"/>
        <v>57246</v>
      </c>
      <c r="P310">
        <f t="shared" si="13"/>
        <v>114493</v>
      </c>
      <c r="Q310">
        <f t="shared" si="14"/>
        <v>0</v>
      </c>
    </row>
    <row r="311" spans="2:17" x14ac:dyDescent="0.25">
      <c r="B311" s="2" t="s">
        <v>309</v>
      </c>
      <c r="G311">
        <v>343483</v>
      </c>
      <c r="J311">
        <v>343483</v>
      </c>
      <c r="O311">
        <f t="shared" si="12"/>
        <v>0</v>
      </c>
      <c r="P311">
        <f t="shared" si="13"/>
        <v>0</v>
      </c>
      <c r="Q311">
        <f t="shared" si="14"/>
        <v>343483</v>
      </c>
    </row>
    <row r="312" spans="2:17" x14ac:dyDescent="0.25">
      <c r="B312" s="2" t="s">
        <v>310</v>
      </c>
      <c r="C312">
        <v>57246</v>
      </c>
      <c r="I312">
        <v>114493</v>
      </c>
      <c r="J312">
        <v>171739</v>
      </c>
      <c r="O312">
        <f t="shared" si="12"/>
        <v>57246</v>
      </c>
      <c r="P312">
        <f t="shared" si="13"/>
        <v>114493</v>
      </c>
      <c r="Q312">
        <f t="shared" si="14"/>
        <v>0</v>
      </c>
    </row>
    <row r="313" spans="2:17" x14ac:dyDescent="0.25">
      <c r="B313" s="2" t="s">
        <v>311</v>
      </c>
      <c r="G313">
        <v>343483</v>
      </c>
      <c r="J313">
        <v>343483</v>
      </c>
      <c r="O313">
        <f t="shared" si="12"/>
        <v>0</v>
      </c>
      <c r="P313">
        <f t="shared" si="13"/>
        <v>0</v>
      </c>
      <c r="Q313">
        <f t="shared" si="14"/>
        <v>343483</v>
      </c>
    </row>
    <row r="314" spans="2:17" x14ac:dyDescent="0.25">
      <c r="B314" s="2" t="s">
        <v>312</v>
      </c>
      <c r="C314">
        <v>57246</v>
      </c>
      <c r="I314">
        <v>114493</v>
      </c>
      <c r="J314">
        <v>171739</v>
      </c>
      <c r="O314">
        <f t="shared" si="12"/>
        <v>57246</v>
      </c>
      <c r="P314">
        <f t="shared" si="13"/>
        <v>114493</v>
      </c>
      <c r="Q314">
        <f t="shared" si="14"/>
        <v>0</v>
      </c>
    </row>
    <row r="315" spans="2:17" x14ac:dyDescent="0.25">
      <c r="B315" s="2" t="s">
        <v>313</v>
      </c>
      <c r="C315">
        <v>57246</v>
      </c>
      <c r="J315">
        <v>57246</v>
      </c>
      <c r="O315">
        <f t="shared" si="12"/>
        <v>57246</v>
      </c>
      <c r="P315">
        <f t="shared" si="13"/>
        <v>0</v>
      </c>
      <c r="Q315">
        <f t="shared" si="14"/>
        <v>0</v>
      </c>
    </row>
    <row r="316" spans="2:17" x14ac:dyDescent="0.25">
      <c r="B316" s="2" t="s">
        <v>314</v>
      </c>
      <c r="C316">
        <v>57246</v>
      </c>
      <c r="J316">
        <v>57246</v>
      </c>
      <c r="O316">
        <f t="shared" si="12"/>
        <v>57246</v>
      </c>
      <c r="P316">
        <f t="shared" si="13"/>
        <v>0</v>
      </c>
      <c r="Q316">
        <f t="shared" si="14"/>
        <v>0</v>
      </c>
    </row>
    <row r="317" spans="2:17" x14ac:dyDescent="0.25">
      <c r="B317" s="2" t="s">
        <v>315</v>
      </c>
      <c r="C317">
        <v>57246</v>
      </c>
      <c r="J317">
        <v>57246</v>
      </c>
      <c r="O317">
        <f t="shared" si="12"/>
        <v>57246</v>
      </c>
      <c r="P317">
        <f t="shared" si="13"/>
        <v>0</v>
      </c>
      <c r="Q317">
        <f t="shared" si="14"/>
        <v>0</v>
      </c>
    </row>
    <row r="318" spans="2:17" x14ac:dyDescent="0.25">
      <c r="B318" s="2" t="s">
        <v>316</v>
      </c>
      <c r="G318">
        <v>343483</v>
      </c>
      <c r="J318">
        <v>343483</v>
      </c>
      <c r="O318">
        <f t="shared" si="12"/>
        <v>0</v>
      </c>
      <c r="P318">
        <f t="shared" si="13"/>
        <v>0</v>
      </c>
      <c r="Q318">
        <f t="shared" si="14"/>
        <v>343483</v>
      </c>
    </row>
    <row r="319" spans="2:17" x14ac:dyDescent="0.25">
      <c r="B319" s="2" t="s">
        <v>317</v>
      </c>
      <c r="C319">
        <v>57246</v>
      </c>
      <c r="I319">
        <v>114493</v>
      </c>
      <c r="J319">
        <v>171739</v>
      </c>
      <c r="O319">
        <f t="shared" si="12"/>
        <v>57246</v>
      </c>
      <c r="P319">
        <f t="shared" si="13"/>
        <v>114493</v>
      </c>
      <c r="Q319">
        <f t="shared" si="14"/>
        <v>0</v>
      </c>
    </row>
    <row r="320" spans="2:17" x14ac:dyDescent="0.25">
      <c r="B320" s="2" t="s">
        <v>318</v>
      </c>
      <c r="G320">
        <v>343483</v>
      </c>
      <c r="J320">
        <v>343483</v>
      </c>
      <c r="O320">
        <f t="shared" si="12"/>
        <v>0</v>
      </c>
      <c r="P320">
        <f t="shared" si="13"/>
        <v>0</v>
      </c>
      <c r="Q320">
        <f t="shared" si="14"/>
        <v>343483</v>
      </c>
    </row>
    <row r="321" spans="2:17" x14ac:dyDescent="0.25">
      <c r="B321" s="2" t="s">
        <v>319</v>
      </c>
      <c r="C321">
        <v>57246</v>
      </c>
      <c r="J321">
        <v>57246</v>
      </c>
      <c r="O321">
        <f t="shared" si="12"/>
        <v>57246</v>
      </c>
      <c r="P321">
        <f t="shared" si="13"/>
        <v>0</v>
      </c>
      <c r="Q321">
        <f t="shared" si="14"/>
        <v>0</v>
      </c>
    </row>
    <row r="322" spans="2:17" x14ac:dyDescent="0.25">
      <c r="B322" s="2" t="s">
        <v>320</v>
      </c>
      <c r="C322">
        <v>57246</v>
      </c>
      <c r="I322">
        <v>114493</v>
      </c>
      <c r="J322">
        <v>171739</v>
      </c>
      <c r="O322">
        <f t="shared" si="12"/>
        <v>57246</v>
      </c>
      <c r="P322">
        <f t="shared" si="13"/>
        <v>114493</v>
      </c>
      <c r="Q322">
        <f t="shared" si="14"/>
        <v>0</v>
      </c>
    </row>
    <row r="323" spans="2:17" x14ac:dyDescent="0.25">
      <c r="B323" s="2" t="s">
        <v>321</v>
      </c>
      <c r="G323">
        <v>343483</v>
      </c>
      <c r="J323">
        <v>343483</v>
      </c>
      <c r="O323">
        <f t="shared" si="12"/>
        <v>0</v>
      </c>
      <c r="P323">
        <f t="shared" si="13"/>
        <v>0</v>
      </c>
      <c r="Q323">
        <f t="shared" si="14"/>
        <v>343483</v>
      </c>
    </row>
    <row r="324" spans="2:17" x14ac:dyDescent="0.25">
      <c r="B324" s="2" t="s">
        <v>322</v>
      </c>
      <c r="C324">
        <v>57246</v>
      </c>
      <c r="I324">
        <v>114493</v>
      </c>
      <c r="J324">
        <v>171739</v>
      </c>
      <c r="O324">
        <f t="shared" si="12"/>
        <v>57246</v>
      </c>
      <c r="P324">
        <f t="shared" si="13"/>
        <v>114493</v>
      </c>
      <c r="Q324">
        <f t="shared" si="14"/>
        <v>0</v>
      </c>
    </row>
    <row r="325" spans="2:17" x14ac:dyDescent="0.25">
      <c r="B325" s="2" t="s">
        <v>323</v>
      </c>
      <c r="G325">
        <v>343483</v>
      </c>
      <c r="J325">
        <v>343483</v>
      </c>
      <c r="O325">
        <f t="shared" si="12"/>
        <v>0</v>
      </c>
      <c r="P325">
        <f t="shared" si="13"/>
        <v>0</v>
      </c>
      <c r="Q325">
        <f t="shared" si="14"/>
        <v>343483</v>
      </c>
    </row>
    <row r="326" spans="2:17" x14ac:dyDescent="0.25">
      <c r="B326" s="2" t="s">
        <v>324</v>
      </c>
      <c r="C326">
        <v>57246</v>
      </c>
      <c r="J326">
        <v>57246</v>
      </c>
      <c r="O326">
        <f t="shared" si="12"/>
        <v>57246</v>
      </c>
      <c r="P326">
        <f t="shared" si="13"/>
        <v>0</v>
      </c>
      <c r="Q326">
        <f t="shared" si="14"/>
        <v>0</v>
      </c>
    </row>
    <row r="327" spans="2:17" x14ac:dyDescent="0.25">
      <c r="B327" s="2" t="s">
        <v>325</v>
      </c>
      <c r="C327">
        <v>57246</v>
      </c>
      <c r="J327">
        <v>57246</v>
      </c>
      <c r="O327">
        <f t="shared" ref="O327:O390" si="15">SUM(C327:F327)</f>
        <v>57246</v>
      </c>
      <c r="P327">
        <f t="shared" ref="P327:P390" si="16">SUM(I327)</f>
        <v>0</v>
      </c>
      <c r="Q327">
        <f t="shared" ref="Q327:Q390" si="17">SUM(G327:H327)</f>
        <v>0</v>
      </c>
    </row>
    <row r="328" spans="2:17" x14ac:dyDescent="0.25">
      <c r="B328" s="2" t="s">
        <v>326</v>
      </c>
      <c r="C328">
        <v>57246</v>
      </c>
      <c r="I328">
        <v>114493</v>
      </c>
      <c r="J328">
        <v>171739</v>
      </c>
      <c r="O328">
        <f t="shared" si="15"/>
        <v>57246</v>
      </c>
      <c r="P328">
        <f t="shared" si="16"/>
        <v>114493</v>
      </c>
      <c r="Q328">
        <f t="shared" si="17"/>
        <v>0</v>
      </c>
    </row>
    <row r="329" spans="2:17" x14ac:dyDescent="0.25">
      <c r="B329" s="2" t="s">
        <v>327</v>
      </c>
      <c r="C329">
        <v>57246</v>
      </c>
      <c r="G329">
        <v>343483</v>
      </c>
      <c r="I329">
        <v>114493</v>
      </c>
      <c r="J329">
        <v>515222</v>
      </c>
      <c r="O329">
        <f t="shared" si="15"/>
        <v>57246</v>
      </c>
      <c r="P329">
        <f t="shared" si="16"/>
        <v>114493</v>
      </c>
      <c r="Q329">
        <f t="shared" si="17"/>
        <v>343483</v>
      </c>
    </row>
    <row r="330" spans="2:17" x14ac:dyDescent="0.25">
      <c r="B330" s="2" t="s">
        <v>328</v>
      </c>
      <c r="C330">
        <v>62972</v>
      </c>
      <c r="D330">
        <v>57246</v>
      </c>
      <c r="I330">
        <v>114493</v>
      </c>
      <c r="J330">
        <v>234711</v>
      </c>
      <c r="O330">
        <f t="shared" si="15"/>
        <v>120218</v>
      </c>
      <c r="P330">
        <f t="shared" si="16"/>
        <v>114493</v>
      </c>
      <c r="Q330">
        <f t="shared" si="17"/>
        <v>0</v>
      </c>
    </row>
    <row r="331" spans="2:17" x14ac:dyDescent="0.25">
      <c r="B331" s="2" t="s">
        <v>329</v>
      </c>
      <c r="G331">
        <v>343483</v>
      </c>
      <c r="J331">
        <v>343483</v>
      </c>
      <c r="O331">
        <f t="shared" si="15"/>
        <v>0</v>
      </c>
      <c r="P331">
        <f t="shared" si="16"/>
        <v>0</v>
      </c>
      <c r="Q331">
        <f t="shared" si="17"/>
        <v>343483</v>
      </c>
    </row>
    <row r="332" spans="2:17" x14ac:dyDescent="0.25">
      <c r="B332" s="2" t="s">
        <v>330</v>
      </c>
      <c r="C332">
        <v>57246</v>
      </c>
      <c r="J332">
        <v>57246</v>
      </c>
      <c r="O332">
        <f t="shared" si="15"/>
        <v>57246</v>
      </c>
      <c r="P332">
        <f t="shared" si="16"/>
        <v>0</v>
      </c>
      <c r="Q332">
        <f t="shared" si="17"/>
        <v>0</v>
      </c>
    </row>
    <row r="333" spans="2:17" x14ac:dyDescent="0.25">
      <c r="B333" s="2" t="s">
        <v>331</v>
      </c>
      <c r="C333">
        <v>57246</v>
      </c>
      <c r="G333">
        <v>343483</v>
      </c>
      <c r="I333">
        <v>114493</v>
      </c>
      <c r="J333">
        <v>515222</v>
      </c>
      <c r="O333">
        <f t="shared" si="15"/>
        <v>57246</v>
      </c>
      <c r="P333">
        <f t="shared" si="16"/>
        <v>114493</v>
      </c>
      <c r="Q333">
        <f t="shared" si="17"/>
        <v>343483</v>
      </c>
    </row>
    <row r="334" spans="2:17" x14ac:dyDescent="0.25">
      <c r="B334" s="2" t="s">
        <v>332</v>
      </c>
      <c r="C334">
        <v>77287</v>
      </c>
      <c r="G334">
        <v>343483</v>
      </c>
      <c r="I334">
        <v>114493</v>
      </c>
      <c r="J334">
        <v>535263</v>
      </c>
      <c r="O334">
        <f t="shared" si="15"/>
        <v>77287</v>
      </c>
      <c r="P334">
        <f t="shared" si="16"/>
        <v>114493</v>
      </c>
      <c r="Q334">
        <f t="shared" si="17"/>
        <v>343483</v>
      </c>
    </row>
    <row r="335" spans="2:17" x14ac:dyDescent="0.25">
      <c r="B335" s="2" t="s">
        <v>333</v>
      </c>
      <c r="C335">
        <v>57246</v>
      </c>
      <c r="I335">
        <v>114493</v>
      </c>
      <c r="J335">
        <v>171739</v>
      </c>
      <c r="O335">
        <f t="shared" si="15"/>
        <v>57246</v>
      </c>
      <c r="P335">
        <f t="shared" si="16"/>
        <v>114493</v>
      </c>
      <c r="Q335">
        <f t="shared" si="17"/>
        <v>0</v>
      </c>
    </row>
    <row r="336" spans="2:17" x14ac:dyDescent="0.25">
      <c r="B336" s="2" t="s">
        <v>334</v>
      </c>
      <c r="G336">
        <v>343483</v>
      </c>
      <c r="J336">
        <v>343483</v>
      </c>
      <c r="O336">
        <f t="shared" si="15"/>
        <v>0</v>
      </c>
      <c r="P336">
        <f t="shared" si="16"/>
        <v>0</v>
      </c>
      <c r="Q336">
        <f t="shared" si="17"/>
        <v>343483</v>
      </c>
    </row>
    <row r="337" spans="2:17" x14ac:dyDescent="0.25">
      <c r="B337" s="2" t="s">
        <v>335</v>
      </c>
      <c r="C337">
        <v>57246</v>
      </c>
      <c r="I337">
        <v>114493</v>
      </c>
      <c r="J337">
        <v>171739</v>
      </c>
      <c r="O337">
        <f t="shared" si="15"/>
        <v>57246</v>
      </c>
      <c r="P337">
        <f t="shared" si="16"/>
        <v>114493</v>
      </c>
      <c r="Q337">
        <f t="shared" si="17"/>
        <v>0</v>
      </c>
    </row>
    <row r="338" spans="2:17" x14ac:dyDescent="0.25">
      <c r="B338" s="2" t="s">
        <v>336</v>
      </c>
      <c r="G338">
        <v>343483</v>
      </c>
      <c r="J338">
        <v>343483</v>
      </c>
      <c r="O338">
        <f t="shared" si="15"/>
        <v>0</v>
      </c>
      <c r="P338">
        <f t="shared" si="16"/>
        <v>0</v>
      </c>
      <c r="Q338">
        <f t="shared" si="17"/>
        <v>343483</v>
      </c>
    </row>
    <row r="339" spans="2:17" x14ac:dyDescent="0.25">
      <c r="B339" s="2" t="s">
        <v>337</v>
      </c>
      <c r="C339">
        <v>57246</v>
      </c>
      <c r="G339">
        <v>343483</v>
      </c>
      <c r="I339">
        <v>114493</v>
      </c>
      <c r="J339">
        <v>515222</v>
      </c>
      <c r="O339">
        <f t="shared" si="15"/>
        <v>57246</v>
      </c>
      <c r="P339">
        <f t="shared" si="16"/>
        <v>114493</v>
      </c>
      <c r="Q339">
        <f t="shared" si="17"/>
        <v>343483</v>
      </c>
    </row>
    <row r="340" spans="2:17" x14ac:dyDescent="0.25">
      <c r="B340" s="2" t="s">
        <v>338</v>
      </c>
      <c r="C340">
        <v>57246</v>
      </c>
      <c r="G340">
        <v>343483</v>
      </c>
      <c r="I340">
        <v>114493</v>
      </c>
      <c r="J340">
        <v>515222</v>
      </c>
      <c r="O340">
        <f t="shared" si="15"/>
        <v>57246</v>
      </c>
      <c r="P340">
        <f t="shared" si="16"/>
        <v>114493</v>
      </c>
      <c r="Q340">
        <f t="shared" si="17"/>
        <v>343483</v>
      </c>
    </row>
    <row r="341" spans="2:17" x14ac:dyDescent="0.25">
      <c r="B341" s="2" t="s">
        <v>339</v>
      </c>
      <c r="C341">
        <v>57246</v>
      </c>
      <c r="J341">
        <v>57246</v>
      </c>
      <c r="O341">
        <f t="shared" si="15"/>
        <v>57246</v>
      </c>
      <c r="P341">
        <f t="shared" si="16"/>
        <v>0</v>
      </c>
      <c r="Q341">
        <f t="shared" si="17"/>
        <v>0</v>
      </c>
    </row>
    <row r="342" spans="2:17" x14ac:dyDescent="0.25">
      <c r="B342" s="2" t="s">
        <v>340</v>
      </c>
      <c r="C342">
        <v>57246</v>
      </c>
      <c r="G342">
        <v>343483</v>
      </c>
      <c r="I342">
        <v>114493</v>
      </c>
      <c r="J342">
        <v>515222</v>
      </c>
      <c r="O342">
        <f t="shared" si="15"/>
        <v>57246</v>
      </c>
      <c r="P342">
        <f t="shared" si="16"/>
        <v>114493</v>
      </c>
      <c r="Q342">
        <f t="shared" si="17"/>
        <v>343483</v>
      </c>
    </row>
    <row r="343" spans="2:17" x14ac:dyDescent="0.25">
      <c r="B343" s="2" t="s">
        <v>341</v>
      </c>
      <c r="C343">
        <v>57246</v>
      </c>
      <c r="I343">
        <v>114493</v>
      </c>
      <c r="J343">
        <v>171739</v>
      </c>
      <c r="O343">
        <f t="shared" si="15"/>
        <v>57246</v>
      </c>
      <c r="P343">
        <f t="shared" si="16"/>
        <v>114493</v>
      </c>
      <c r="Q343">
        <f t="shared" si="17"/>
        <v>0</v>
      </c>
    </row>
    <row r="344" spans="2:17" x14ac:dyDescent="0.25">
      <c r="B344" s="2" t="s">
        <v>342</v>
      </c>
      <c r="G344">
        <v>343483</v>
      </c>
      <c r="J344">
        <v>343483</v>
      </c>
      <c r="O344">
        <f t="shared" si="15"/>
        <v>0</v>
      </c>
      <c r="P344">
        <f t="shared" si="16"/>
        <v>0</v>
      </c>
      <c r="Q344">
        <f t="shared" si="17"/>
        <v>343483</v>
      </c>
    </row>
    <row r="345" spans="2:17" x14ac:dyDescent="0.25">
      <c r="B345" s="2" t="s">
        <v>343</v>
      </c>
      <c r="C345">
        <v>57246</v>
      </c>
      <c r="G345">
        <v>343483</v>
      </c>
      <c r="I345">
        <v>114493</v>
      </c>
      <c r="J345">
        <v>515222</v>
      </c>
      <c r="O345">
        <f t="shared" si="15"/>
        <v>57246</v>
      </c>
      <c r="P345">
        <f t="shared" si="16"/>
        <v>114493</v>
      </c>
      <c r="Q345">
        <f t="shared" si="17"/>
        <v>343483</v>
      </c>
    </row>
    <row r="346" spans="2:17" x14ac:dyDescent="0.25">
      <c r="B346" s="2" t="s">
        <v>344</v>
      </c>
      <c r="C346">
        <v>1024940</v>
      </c>
      <c r="I346">
        <v>400693</v>
      </c>
      <c r="J346">
        <v>1425633</v>
      </c>
      <c r="O346">
        <f t="shared" si="15"/>
        <v>1024940</v>
      </c>
      <c r="P346">
        <f t="shared" si="16"/>
        <v>400693</v>
      </c>
      <c r="Q346">
        <f t="shared" si="17"/>
        <v>0</v>
      </c>
    </row>
    <row r="347" spans="2:17" x14ac:dyDescent="0.25">
      <c r="B347" s="2" t="s">
        <v>345</v>
      </c>
      <c r="G347">
        <v>1391158</v>
      </c>
      <c r="J347">
        <v>1391158</v>
      </c>
      <c r="O347">
        <f t="shared" si="15"/>
        <v>0</v>
      </c>
      <c r="P347">
        <f t="shared" si="16"/>
        <v>0</v>
      </c>
      <c r="Q347">
        <f t="shared" si="17"/>
        <v>1391158</v>
      </c>
    </row>
    <row r="348" spans="2:17" x14ac:dyDescent="0.25">
      <c r="B348" s="2" t="s">
        <v>346</v>
      </c>
      <c r="C348">
        <v>57246</v>
      </c>
      <c r="J348">
        <v>57246</v>
      </c>
      <c r="O348">
        <f t="shared" si="15"/>
        <v>57246</v>
      </c>
      <c r="P348">
        <f t="shared" si="16"/>
        <v>0</v>
      </c>
      <c r="Q348">
        <f t="shared" si="17"/>
        <v>0</v>
      </c>
    </row>
    <row r="349" spans="2:17" x14ac:dyDescent="0.25">
      <c r="B349" s="2" t="s">
        <v>347</v>
      </c>
      <c r="C349">
        <v>57246</v>
      </c>
      <c r="I349">
        <v>114493</v>
      </c>
      <c r="J349">
        <v>171739</v>
      </c>
      <c r="O349">
        <f t="shared" si="15"/>
        <v>57246</v>
      </c>
      <c r="P349">
        <f t="shared" si="16"/>
        <v>114493</v>
      </c>
      <c r="Q349">
        <f t="shared" si="17"/>
        <v>0</v>
      </c>
    </row>
    <row r="350" spans="2:17" x14ac:dyDescent="0.25">
      <c r="B350" s="2" t="s">
        <v>348</v>
      </c>
      <c r="C350">
        <v>143136</v>
      </c>
      <c r="I350">
        <v>114493</v>
      </c>
      <c r="J350">
        <v>257629</v>
      </c>
      <c r="O350">
        <f t="shared" si="15"/>
        <v>143136</v>
      </c>
      <c r="P350">
        <f t="shared" si="16"/>
        <v>114493</v>
      </c>
      <c r="Q350">
        <f t="shared" si="17"/>
        <v>0</v>
      </c>
    </row>
    <row r="351" spans="2:17" x14ac:dyDescent="0.25">
      <c r="B351" s="2" t="s">
        <v>349</v>
      </c>
      <c r="G351">
        <v>343483</v>
      </c>
      <c r="J351">
        <v>343483</v>
      </c>
      <c r="O351">
        <f t="shared" si="15"/>
        <v>0</v>
      </c>
      <c r="P351">
        <f t="shared" si="16"/>
        <v>0</v>
      </c>
      <c r="Q351">
        <f t="shared" si="17"/>
        <v>343483</v>
      </c>
    </row>
    <row r="352" spans="2:17" x14ac:dyDescent="0.25">
      <c r="B352" s="2" t="s">
        <v>350</v>
      </c>
      <c r="C352">
        <v>91602</v>
      </c>
      <c r="I352">
        <v>114493</v>
      </c>
      <c r="J352">
        <v>206095</v>
      </c>
      <c r="O352">
        <f t="shared" si="15"/>
        <v>91602</v>
      </c>
      <c r="P352">
        <f t="shared" si="16"/>
        <v>114493</v>
      </c>
      <c r="Q352">
        <f t="shared" si="17"/>
        <v>0</v>
      </c>
    </row>
    <row r="353" spans="2:17" x14ac:dyDescent="0.25">
      <c r="B353" s="2" t="s">
        <v>351</v>
      </c>
      <c r="C353">
        <v>57246</v>
      </c>
      <c r="G353">
        <v>343483</v>
      </c>
      <c r="I353">
        <v>114493</v>
      </c>
      <c r="J353">
        <v>515222</v>
      </c>
      <c r="O353">
        <f t="shared" si="15"/>
        <v>57246</v>
      </c>
      <c r="P353">
        <f t="shared" si="16"/>
        <v>114493</v>
      </c>
      <c r="Q353">
        <f t="shared" si="17"/>
        <v>343483</v>
      </c>
    </row>
    <row r="354" spans="2:17" x14ac:dyDescent="0.25">
      <c r="B354" s="2" t="s">
        <v>352</v>
      </c>
      <c r="C354">
        <v>57246</v>
      </c>
      <c r="J354">
        <v>57246</v>
      </c>
      <c r="O354">
        <f t="shared" si="15"/>
        <v>57246</v>
      </c>
      <c r="P354">
        <f t="shared" si="16"/>
        <v>0</v>
      </c>
      <c r="Q354">
        <f t="shared" si="17"/>
        <v>0</v>
      </c>
    </row>
    <row r="355" spans="2:17" x14ac:dyDescent="0.25">
      <c r="B355" s="2" t="s">
        <v>353</v>
      </c>
      <c r="C355">
        <v>57246</v>
      </c>
      <c r="I355">
        <v>114493</v>
      </c>
      <c r="J355">
        <v>171739</v>
      </c>
      <c r="O355">
        <f t="shared" si="15"/>
        <v>57246</v>
      </c>
      <c r="P355">
        <f t="shared" si="16"/>
        <v>114493</v>
      </c>
      <c r="Q355">
        <f t="shared" si="17"/>
        <v>0</v>
      </c>
    </row>
    <row r="356" spans="2:17" x14ac:dyDescent="0.25">
      <c r="B356" s="2" t="s">
        <v>354</v>
      </c>
      <c r="G356">
        <v>343483</v>
      </c>
      <c r="J356">
        <v>343483</v>
      </c>
      <c r="O356">
        <f t="shared" si="15"/>
        <v>0</v>
      </c>
      <c r="P356">
        <f t="shared" si="16"/>
        <v>0</v>
      </c>
      <c r="Q356">
        <f t="shared" si="17"/>
        <v>343483</v>
      </c>
    </row>
    <row r="357" spans="2:17" x14ac:dyDescent="0.25">
      <c r="B357" s="2" t="s">
        <v>355</v>
      </c>
      <c r="C357">
        <v>68698</v>
      </c>
      <c r="I357">
        <v>114493</v>
      </c>
      <c r="J357">
        <v>183191</v>
      </c>
      <c r="O357">
        <f t="shared" si="15"/>
        <v>68698</v>
      </c>
      <c r="P357">
        <f t="shared" si="16"/>
        <v>114493</v>
      </c>
      <c r="Q357">
        <f t="shared" si="17"/>
        <v>0</v>
      </c>
    </row>
    <row r="358" spans="2:17" x14ac:dyDescent="0.25">
      <c r="B358" s="2" t="s">
        <v>356</v>
      </c>
      <c r="C358">
        <v>77287</v>
      </c>
      <c r="G358">
        <v>343483</v>
      </c>
      <c r="I358">
        <v>114493</v>
      </c>
      <c r="J358">
        <v>535263</v>
      </c>
      <c r="O358">
        <f t="shared" si="15"/>
        <v>77287</v>
      </c>
      <c r="P358">
        <f t="shared" si="16"/>
        <v>114493</v>
      </c>
      <c r="Q358">
        <f t="shared" si="17"/>
        <v>343483</v>
      </c>
    </row>
    <row r="359" spans="2:17" x14ac:dyDescent="0.25">
      <c r="B359" s="2" t="s">
        <v>357</v>
      </c>
      <c r="C359">
        <v>77287</v>
      </c>
      <c r="I359">
        <v>114493</v>
      </c>
      <c r="J359">
        <v>191780</v>
      </c>
      <c r="O359">
        <f t="shared" si="15"/>
        <v>77287</v>
      </c>
      <c r="P359">
        <f t="shared" si="16"/>
        <v>114493</v>
      </c>
      <c r="Q359">
        <f t="shared" si="17"/>
        <v>0</v>
      </c>
    </row>
    <row r="360" spans="2:17" x14ac:dyDescent="0.25">
      <c r="B360" s="2" t="s">
        <v>358</v>
      </c>
      <c r="G360">
        <v>343483</v>
      </c>
      <c r="J360">
        <v>343483</v>
      </c>
      <c r="O360">
        <f t="shared" si="15"/>
        <v>0</v>
      </c>
      <c r="P360">
        <f t="shared" si="16"/>
        <v>0</v>
      </c>
      <c r="Q360">
        <f t="shared" si="17"/>
        <v>343483</v>
      </c>
    </row>
    <row r="361" spans="2:17" x14ac:dyDescent="0.25">
      <c r="B361" s="2" t="s">
        <v>359</v>
      </c>
      <c r="C361">
        <v>57246</v>
      </c>
      <c r="J361">
        <v>57246</v>
      </c>
      <c r="O361">
        <f t="shared" si="15"/>
        <v>57246</v>
      </c>
      <c r="P361">
        <f t="shared" si="16"/>
        <v>0</v>
      </c>
      <c r="Q361">
        <f t="shared" si="17"/>
        <v>0</v>
      </c>
    </row>
    <row r="362" spans="2:17" x14ac:dyDescent="0.25">
      <c r="B362" s="2" t="s">
        <v>360</v>
      </c>
      <c r="C362">
        <v>62972</v>
      </c>
      <c r="J362">
        <v>62972</v>
      </c>
      <c r="O362">
        <f t="shared" si="15"/>
        <v>62972</v>
      </c>
      <c r="P362">
        <f t="shared" si="16"/>
        <v>0</v>
      </c>
      <c r="Q362">
        <f t="shared" si="17"/>
        <v>0</v>
      </c>
    </row>
    <row r="363" spans="2:17" x14ac:dyDescent="0.25">
      <c r="B363" s="2" t="s">
        <v>361</v>
      </c>
      <c r="C363">
        <v>100191</v>
      </c>
      <c r="I363">
        <v>114493</v>
      </c>
      <c r="J363">
        <v>214684</v>
      </c>
      <c r="O363">
        <f t="shared" si="15"/>
        <v>100191</v>
      </c>
      <c r="P363">
        <f t="shared" si="16"/>
        <v>114493</v>
      </c>
      <c r="Q363">
        <f t="shared" si="17"/>
        <v>0</v>
      </c>
    </row>
    <row r="364" spans="2:17" x14ac:dyDescent="0.25">
      <c r="B364" s="2" t="s">
        <v>362</v>
      </c>
      <c r="G364">
        <v>343483</v>
      </c>
      <c r="J364">
        <v>343483</v>
      </c>
      <c r="O364">
        <f t="shared" si="15"/>
        <v>0</v>
      </c>
      <c r="P364">
        <f t="shared" si="16"/>
        <v>0</v>
      </c>
      <c r="Q364">
        <f t="shared" si="17"/>
        <v>343483</v>
      </c>
    </row>
    <row r="365" spans="2:17" x14ac:dyDescent="0.25">
      <c r="B365" s="2" t="s">
        <v>363</v>
      </c>
      <c r="G365">
        <v>343483</v>
      </c>
      <c r="J365">
        <v>343483</v>
      </c>
      <c r="O365">
        <f t="shared" si="15"/>
        <v>0</v>
      </c>
      <c r="P365">
        <f t="shared" si="16"/>
        <v>0</v>
      </c>
      <c r="Q365">
        <f t="shared" si="17"/>
        <v>343483</v>
      </c>
    </row>
    <row r="366" spans="2:17" x14ac:dyDescent="0.25">
      <c r="B366" s="2" t="s">
        <v>364</v>
      </c>
      <c r="G366">
        <v>343483</v>
      </c>
      <c r="J366">
        <v>343483</v>
      </c>
      <c r="O366">
        <f t="shared" si="15"/>
        <v>0</v>
      </c>
      <c r="P366">
        <f t="shared" si="16"/>
        <v>0</v>
      </c>
      <c r="Q366">
        <f t="shared" si="17"/>
        <v>343483</v>
      </c>
    </row>
    <row r="367" spans="2:17" x14ac:dyDescent="0.25">
      <c r="B367" s="2" t="s">
        <v>365</v>
      </c>
      <c r="C367">
        <v>57246</v>
      </c>
      <c r="J367">
        <v>57246</v>
      </c>
      <c r="O367">
        <f t="shared" si="15"/>
        <v>57246</v>
      </c>
      <c r="P367">
        <f t="shared" si="16"/>
        <v>0</v>
      </c>
      <c r="Q367">
        <f t="shared" si="17"/>
        <v>0</v>
      </c>
    </row>
    <row r="368" spans="2:17" x14ac:dyDescent="0.25">
      <c r="B368" s="2" t="s">
        <v>366</v>
      </c>
      <c r="C368">
        <v>57246</v>
      </c>
      <c r="I368">
        <v>114493</v>
      </c>
      <c r="J368">
        <v>171739</v>
      </c>
      <c r="O368">
        <f t="shared" si="15"/>
        <v>57246</v>
      </c>
      <c r="P368">
        <f t="shared" si="16"/>
        <v>114493</v>
      </c>
      <c r="Q368">
        <f t="shared" si="17"/>
        <v>0</v>
      </c>
    </row>
    <row r="369" spans="2:17" x14ac:dyDescent="0.25">
      <c r="B369" s="2" t="s">
        <v>367</v>
      </c>
      <c r="C369">
        <v>128821</v>
      </c>
      <c r="I369">
        <v>114493</v>
      </c>
      <c r="J369">
        <v>243314</v>
      </c>
      <c r="O369">
        <f t="shared" si="15"/>
        <v>128821</v>
      </c>
      <c r="P369">
        <f t="shared" si="16"/>
        <v>114493</v>
      </c>
      <c r="Q369">
        <f t="shared" si="17"/>
        <v>0</v>
      </c>
    </row>
    <row r="370" spans="2:17" x14ac:dyDescent="0.25">
      <c r="B370" s="2" t="s">
        <v>368</v>
      </c>
      <c r="G370">
        <v>343483</v>
      </c>
      <c r="J370">
        <v>343483</v>
      </c>
      <c r="O370">
        <f t="shared" si="15"/>
        <v>0</v>
      </c>
      <c r="P370">
        <f t="shared" si="16"/>
        <v>0</v>
      </c>
      <c r="Q370">
        <f t="shared" si="17"/>
        <v>343483</v>
      </c>
    </row>
    <row r="371" spans="2:17" x14ac:dyDescent="0.25">
      <c r="B371" s="2" t="s">
        <v>369</v>
      </c>
      <c r="C371">
        <v>57246</v>
      </c>
      <c r="I371">
        <v>114493</v>
      </c>
      <c r="J371">
        <v>171739</v>
      </c>
      <c r="O371">
        <f t="shared" si="15"/>
        <v>57246</v>
      </c>
      <c r="P371">
        <f t="shared" si="16"/>
        <v>114493</v>
      </c>
      <c r="Q371">
        <f t="shared" si="17"/>
        <v>0</v>
      </c>
    </row>
    <row r="372" spans="2:17" x14ac:dyDescent="0.25">
      <c r="B372" s="2" t="s">
        <v>370</v>
      </c>
      <c r="C372">
        <v>57246</v>
      </c>
      <c r="I372">
        <v>114493</v>
      </c>
      <c r="J372">
        <v>171739</v>
      </c>
      <c r="O372">
        <f t="shared" si="15"/>
        <v>57246</v>
      </c>
      <c r="P372">
        <f t="shared" si="16"/>
        <v>114493</v>
      </c>
      <c r="Q372">
        <f t="shared" si="17"/>
        <v>0</v>
      </c>
    </row>
    <row r="373" spans="2:17" x14ac:dyDescent="0.25">
      <c r="B373" s="2" t="s">
        <v>371</v>
      </c>
      <c r="G373">
        <v>343483</v>
      </c>
      <c r="J373">
        <v>343483</v>
      </c>
      <c r="O373">
        <f t="shared" si="15"/>
        <v>0</v>
      </c>
      <c r="P373">
        <f t="shared" si="16"/>
        <v>0</v>
      </c>
      <c r="Q373">
        <f t="shared" si="17"/>
        <v>343483</v>
      </c>
    </row>
    <row r="374" spans="2:17" x14ac:dyDescent="0.25">
      <c r="B374" s="2" t="s">
        <v>372</v>
      </c>
      <c r="C374">
        <v>74424</v>
      </c>
      <c r="I374">
        <v>114493</v>
      </c>
      <c r="J374">
        <v>188917</v>
      </c>
      <c r="O374">
        <f t="shared" si="15"/>
        <v>74424</v>
      </c>
      <c r="P374">
        <f t="shared" si="16"/>
        <v>114493</v>
      </c>
      <c r="Q374">
        <f t="shared" si="17"/>
        <v>0</v>
      </c>
    </row>
    <row r="375" spans="2:17" x14ac:dyDescent="0.25">
      <c r="B375" s="2" t="s">
        <v>373</v>
      </c>
      <c r="C375">
        <v>57246</v>
      </c>
      <c r="J375">
        <v>57246</v>
      </c>
      <c r="O375">
        <f t="shared" si="15"/>
        <v>57246</v>
      </c>
      <c r="P375">
        <f t="shared" si="16"/>
        <v>0</v>
      </c>
      <c r="Q375">
        <f t="shared" si="17"/>
        <v>0</v>
      </c>
    </row>
    <row r="376" spans="2:17" x14ac:dyDescent="0.25">
      <c r="B376" s="2" t="s">
        <v>374</v>
      </c>
      <c r="G376">
        <v>446533</v>
      </c>
      <c r="J376">
        <v>446533</v>
      </c>
      <c r="O376">
        <f t="shared" si="15"/>
        <v>0</v>
      </c>
      <c r="P376">
        <f t="shared" si="16"/>
        <v>0</v>
      </c>
      <c r="Q376">
        <f t="shared" si="17"/>
        <v>446533</v>
      </c>
    </row>
    <row r="377" spans="2:17" x14ac:dyDescent="0.25">
      <c r="B377" s="2" t="s">
        <v>375</v>
      </c>
      <c r="C377">
        <v>57246</v>
      </c>
      <c r="G377">
        <v>343483</v>
      </c>
      <c r="I377">
        <v>114493</v>
      </c>
      <c r="J377">
        <v>515222</v>
      </c>
      <c r="O377">
        <f t="shared" si="15"/>
        <v>57246</v>
      </c>
      <c r="P377">
        <f t="shared" si="16"/>
        <v>114493</v>
      </c>
      <c r="Q377">
        <f t="shared" si="17"/>
        <v>343483</v>
      </c>
    </row>
    <row r="378" spans="2:17" x14ac:dyDescent="0.25">
      <c r="B378" s="2" t="s">
        <v>376</v>
      </c>
      <c r="G378">
        <v>343483</v>
      </c>
      <c r="J378">
        <v>343483</v>
      </c>
      <c r="O378">
        <f t="shared" si="15"/>
        <v>0</v>
      </c>
      <c r="P378">
        <f t="shared" si="16"/>
        <v>0</v>
      </c>
      <c r="Q378">
        <f t="shared" si="17"/>
        <v>343483</v>
      </c>
    </row>
    <row r="379" spans="2:17" x14ac:dyDescent="0.25">
      <c r="B379" s="2" t="s">
        <v>377</v>
      </c>
      <c r="C379">
        <v>57246</v>
      </c>
      <c r="I379">
        <v>114493</v>
      </c>
      <c r="J379">
        <v>171739</v>
      </c>
      <c r="O379">
        <f t="shared" si="15"/>
        <v>57246</v>
      </c>
      <c r="P379">
        <f t="shared" si="16"/>
        <v>114493</v>
      </c>
      <c r="Q379">
        <f t="shared" si="17"/>
        <v>0</v>
      </c>
    </row>
    <row r="380" spans="2:17" x14ac:dyDescent="0.25">
      <c r="B380" s="2" t="s">
        <v>378</v>
      </c>
      <c r="C380">
        <v>57246</v>
      </c>
      <c r="J380">
        <v>57246</v>
      </c>
      <c r="O380">
        <f t="shared" si="15"/>
        <v>57246</v>
      </c>
      <c r="P380">
        <f t="shared" si="16"/>
        <v>0</v>
      </c>
      <c r="Q380">
        <f t="shared" si="17"/>
        <v>0</v>
      </c>
    </row>
    <row r="381" spans="2:17" x14ac:dyDescent="0.25">
      <c r="B381" s="2" t="s">
        <v>379</v>
      </c>
      <c r="C381">
        <v>57246</v>
      </c>
      <c r="J381">
        <v>57246</v>
      </c>
      <c r="O381">
        <f t="shared" si="15"/>
        <v>57246</v>
      </c>
      <c r="P381">
        <f t="shared" si="16"/>
        <v>0</v>
      </c>
      <c r="Q381">
        <f t="shared" si="17"/>
        <v>0</v>
      </c>
    </row>
    <row r="382" spans="2:17" x14ac:dyDescent="0.25">
      <c r="B382" s="2" t="s">
        <v>380</v>
      </c>
      <c r="C382">
        <v>57246</v>
      </c>
      <c r="J382">
        <v>57246</v>
      </c>
      <c r="O382">
        <f t="shared" si="15"/>
        <v>57246</v>
      </c>
      <c r="P382">
        <f t="shared" si="16"/>
        <v>0</v>
      </c>
      <c r="Q382">
        <f t="shared" si="17"/>
        <v>0</v>
      </c>
    </row>
    <row r="383" spans="2:17" x14ac:dyDescent="0.25">
      <c r="B383" s="2" t="s">
        <v>381</v>
      </c>
      <c r="C383">
        <v>57246</v>
      </c>
      <c r="G383">
        <v>343483</v>
      </c>
      <c r="I383">
        <v>114493</v>
      </c>
      <c r="J383">
        <v>515222</v>
      </c>
      <c r="O383">
        <f t="shared" si="15"/>
        <v>57246</v>
      </c>
      <c r="P383">
        <f t="shared" si="16"/>
        <v>114493</v>
      </c>
      <c r="Q383">
        <f t="shared" si="17"/>
        <v>343483</v>
      </c>
    </row>
    <row r="384" spans="2:17" x14ac:dyDescent="0.25">
      <c r="B384" s="2" t="s">
        <v>382</v>
      </c>
      <c r="C384">
        <v>57246</v>
      </c>
      <c r="J384">
        <v>57246</v>
      </c>
      <c r="O384">
        <f t="shared" si="15"/>
        <v>57246</v>
      </c>
      <c r="P384">
        <f t="shared" si="16"/>
        <v>0</v>
      </c>
      <c r="Q384">
        <f t="shared" si="17"/>
        <v>0</v>
      </c>
    </row>
    <row r="385" spans="2:17" x14ac:dyDescent="0.25">
      <c r="B385" s="2" t="s">
        <v>383</v>
      </c>
      <c r="C385">
        <v>57246</v>
      </c>
      <c r="J385">
        <v>57246</v>
      </c>
      <c r="O385">
        <f t="shared" si="15"/>
        <v>57246</v>
      </c>
      <c r="P385">
        <f t="shared" si="16"/>
        <v>0</v>
      </c>
      <c r="Q385">
        <f t="shared" si="17"/>
        <v>0</v>
      </c>
    </row>
    <row r="386" spans="2:17" x14ac:dyDescent="0.25">
      <c r="B386" s="2" t="s">
        <v>384</v>
      </c>
      <c r="C386">
        <v>57246</v>
      </c>
      <c r="D386">
        <v>0</v>
      </c>
      <c r="E386">
        <v>0</v>
      </c>
      <c r="J386">
        <v>57246</v>
      </c>
      <c r="O386">
        <f t="shared" si="15"/>
        <v>57246</v>
      </c>
      <c r="P386">
        <f t="shared" si="16"/>
        <v>0</v>
      </c>
      <c r="Q386">
        <f t="shared" si="17"/>
        <v>0</v>
      </c>
    </row>
    <row r="387" spans="2:17" x14ac:dyDescent="0.25">
      <c r="B387" s="2" t="s">
        <v>385</v>
      </c>
      <c r="C387">
        <v>57246</v>
      </c>
      <c r="I387">
        <v>114493</v>
      </c>
      <c r="J387">
        <v>171739</v>
      </c>
      <c r="O387">
        <f t="shared" si="15"/>
        <v>57246</v>
      </c>
      <c r="P387">
        <f t="shared" si="16"/>
        <v>114493</v>
      </c>
      <c r="Q387">
        <f t="shared" si="17"/>
        <v>0</v>
      </c>
    </row>
    <row r="388" spans="2:17" x14ac:dyDescent="0.25">
      <c r="B388" s="2" t="s">
        <v>386</v>
      </c>
      <c r="C388">
        <v>57246</v>
      </c>
      <c r="G388">
        <v>343483</v>
      </c>
      <c r="I388">
        <v>114493</v>
      </c>
      <c r="J388">
        <v>515222</v>
      </c>
      <c r="O388">
        <f t="shared" si="15"/>
        <v>57246</v>
      </c>
      <c r="P388">
        <f t="shared" si="16"/>
        <v>114493</v>
      </c>
      <c r="Q388">
        <f t="shared" si="17"/>
        <v>343483</v>
      </c>
    </row>
    <row r="389" spans="2:17" x14ac:dyDescent="0.25">
      <c r="B389" s="2" t="s">
        <v>387</v>
      </c>
      <c r="C389">
        <v>57246</v>
      </c>
      <c r="I389">
        <v>114493</v>
      </c>
      <c r="J389">
        <v>171739</v>
      </c>
      <c r="O389">
        <f t="shared" si="15"/>
        <v>57246</v>
      </c>
      <c r="P389">
        <f t="shared" si="16"/>
        <v>114493</v>
      </c>
      <c r="Q389">
        <f t="shared" si="17"/>
        <v>0</v>
      </c>
    </row>
    <row r="390" spans="2:17" x14ac:dyDescent="0.25">
      <c r="B390" s="2" t="s">
        <v>388</v>
      </c>
      <c r="G390">
        <v>343483</v>
      </c>
      <c r="J390">
        <v>343483</v>
      </c>
      <c r="O390">
        <f t="shared" si="15"/>
        <v>0</v>
      </c>
      <c r="P390">
        <f t="shared" si="16"/>
        <v>0</v>
      </c>
      <c r="Q390">
        <f t="shared" si="17"/>
        <v>343483</v>
      </c>
    </row>
    <row r="391" spans="2:17" x14ac:dyDescent="0.25">
      <c r="B391" s="2" t="s">
        <v>389</v>
      </c>
      <c r="G391">
        <v>343483</v>
      </c>
      <c r="J391">
        <v>343483</v>
      </c>
      <c r="O391">
        <f t="shared" ref="O391:O421" si="18">SUM(C391:F391)</f>
        <v>0</v>
      </c>
      <c r="P391">
        <f t="shared" ref="P391:P421" si="19">SUM(I391)</f>
        <v>0</v>
      </c>
      <c r="Q391">
        <f t="shared" ref="Q391:Q421" si="20">SUM(G391:H391)</f>
        <v>343483</v>
      </c>
    </row>
    <row r="392" spans="2:17" x14ac:dyDescent="0.25">
      <c r="B392" s="2" t="s">
        <v>390</v>
      </c>
      <c r="G392">
        <v>343483</v>
      </c>
      <c r="J392">
        <v>343483</v>
      </c>
      <c r="O392">
        <f t="shared" si="18"/>
        <v>0</v>
      </c>
      <c r="P392">
        <f t="shared" si="19"/>
        <v>0</v>
      </c>
      <c r="Q392">
        <f t="shared" si="20"/>
        <v>343483</v>
      </c>
    </row>
    <row r="393" spans="2:17" x14ac:dyDescent="0.25">
      <c r="B393" s="2" t="s">
        <v>391</v>
      </c>
      <c r="C393">
        <v>57246</v>
      </c>
      <c r="J393">
        <v>57246</v>
      </c>
      <c r="O393">
        <f t="shared" si="18"/>
        <v>57246</v>
      </c>
      <c r="P393">
        <f t="shared" si="19"/>
        <v>0</v>
      </c>
      <c r="Q393">
        <f t="shared" si="20"/>
        <v>0</v>
      </c>
    </row>
    <row r="394" spans="2:17" x14ac:dyDescent="0.25">
      <c r="B394" s="2" t="s">
        <v>392</v>
      </c>
      <c r="C394">
        <v>57246</v>
      </c>
      <c r="I394">
        <v>114493</v>
      </c>
      <c r="J394">
        <v>171739</v>
      </c>
      <c r="O394">
        <f t="shared" si="18"/>
        <v>57246</v>
      </c>
      <c r="P394">
        <f t="shared" si="19"/>
        <v>114493</v>
      </c>
      <c r="Q394">
        <f t="shared" si="20"/>
        <v>0</v>
      </c>
    </row>
    <row r="395" spans="2:17" x14ac:dyDescent="0.25">
      <c r="B395" s="2" t="s">
        <v>393</v>
      </c>
      <c r="G395">
        <v>343483</v>
      </c>
      <c r="J395">
        <v>343483</v>
      </c>
      <c r="O395">
        <f t="shared" si="18"/>
        <v>0</v>
      </c>
      <c r="P395">
        <f t="shared" si="19"/>
        <v>0</v>
      </c>
      <c r="Q395">
        <f t="shared" si="20"/>
        <v>343483</v>
      </c>
    </row>
    <row r="396" spans="2:17" x14ac:dyDescent="0.25">
      <c r="B396" s="2" t="s">
        <v>394</v>
      </c>
      <c r="C396">
        <v>57246</v>
      </c>
      <c r="E396">
        <v>57246</v>
      </c>
      <c r="G396">
        <v>343483</v>
      </c>
      <c r="I396">
        <v>114493</v>
      </c>
      <c r="J396">
        <v>572468</v>
      </c>
      <c r="O396">
        <f t="shared" si="18"/>
        <v>114492</v>
      </c>
      <c r="P396">
        <f t="shared" si="19"/>
        <v>114493</v>
      </c>
      <c r="Q396">
        <f t="shared" si="20"/>
        <v>343483</v>
      </c>
    </row>
    <row r="397" spans="2:17" x14ac:dyDescent="0.25">
      <c r="B397" s="2" t="s">
        <v>395</v>
      </c>
      <c r="C397">
        <v>57246</v>
      </c>
      <c r="D397">
        <v>0</v>
      </c>
      <c r="F397">
        <v>57246</v>
      </c>
      <c r="I397">
        <v>114493</v>
      </c>
      <c r="J397">
        <v>228985</v>
      </c>
      <c r="O397">
        <f t="shared" si="18"/>
        <v>114492</v>
      </c>
      <c r="P397">
        <f t="shared" si="19"/>
        <v>114493</v>
      </c>
      <c r="Q397">
        <f t="shared" si="20"/>
        <v>0</v>
      </c>
    </row>
    <row r="398" spans="2:17" x14ac:dyDescent="0.25">
      <c r="B398" s="2" t="s">
        <v>396</v>
      </c>
      <c r="G398">
        <v>343483</v>
      </c>
      <c r="J398">
        <v>343483</v>
      </c>
      <c r="O398">
        <f t="shared" si="18"/>
        <v>0</v>
      </c>
      <c r="P398">
        <f t="shared" si="19"/>
        <v>0</v>
      </c>
      <c r="Q398">
        <f t="shared" si="20"/>
        <v>343483</v>
      </c>
    </row>
    <row r="399" spans="2:17" x14ac:dyDescent="0.25">
      <c r="B399" s="2" t="s">
        <v>398</v>
      </c>
      <c r="C399">
        <v>57246</v>
      </c>
      <c r="G399">
        <v>343483</v>
      </c>
      <c r="I399">
        <v>114493</v>
      </c>
      <c r="J399">
        <v>515222</v>
      </c>
      <c r="O399">
        <f t="shared" si="18"/>
        <v>57246</v>
      </c>
      <c r="P399">
        <f t="shared" si="19"/>
        <v>114493</v>
      </c>
      <c r="Q399">
        <f t="shared" si="20"/>
        <v>343483</v>
      </c>
    </row>
    <row r="400" spans="2:17" x14ac:dyDescent="0.25">
      <c r="B400" s="2" t="s">
        <v>949</v>
      </c>
      <c r="C400">
        <v>154588</v>
      </c>
      <c r="G400">
        <v>343483</v>
      </c>
      <c r="I400">
        <v>114493</v>
      </c>
      <c r="J400">
        <v>612564</v>
      </c>
      <c r="O400">
        <f t="shared" si="18"/>
        <v>154588</v>
      </c>
      <c r="P400">
        <f t="shared" si="19"/>
        <v>114493</v>
      </c>
      <c r="Q400">
        <f t="shared" si="20"/>
        <v>343483</v>
      </c>
    </row>
    <row r="401" spans="2:17" x14ac:dyDescent="0.25">
      <c r="B401" s="2" t="s">
        <v>950</v>
      </c>
      <c r="C401">
        <v>125958</v>
      </c>
      <c r="G401">
        <v>343483</v>
      </c>
      <c r="I401">
        <v>114493</v>
      </c>
      <c r="J401">
        <v>583934</v>
      </c>
      <c r="O401">
        <f t="shared" si="18"/>
        <v>125958</v>
      </c>
      <c r="P401">
        <f t="shared" si="19"/>
        <v>114493</v>
      </c>
      <c r="Q401">
        <f t="shared" si="20"/>
        <v>343483</v>
      </c>
    </row>
    <row r="402" spans="2:17" x14ac:dyDescent="0.25">
      <c r="B402" s="2" t="s">
        <v>399</v>
      </c>
      <c r="C402">
        <v>22659350</v>
      </c>
      <c r="D402">
        <v>286230</v>
      </c>
      <c r="E402">
        <v>171738</v>
      </c>
      <c r="F402">
        <v>57246</v>
      </c>
      <c r="G402">
        <v>59268171</v>
      </c>
      <c r="H402">
        <v>343483</v>
      </c>
      <c r="I402">
        <v>24467067</v>
      </c>
      <c r="J402">
        <v>107253285</v>
      </c>
      <c r="O402">
        <f t="shared" si="18"/>
        <v>23174564</v>
      </c>
      <c r="P402">
        <f t="shared" si="19"/>
        <v>24467067</v>
      </c>
      <c r="Q402">
        <f t="shared" si="20"/>
        <v>59611654</v>
      </c>
    </row>
    <row r="403" spans="2:17" x14ac:dyDescent="0.25">
      <c r="O403">
        <f t="shared" si="18"/>
        <v>0</v>
      </c>
      <c r="P403">
        <f t="shared" si="19"/>
        <v>0</v>
      </c>
      <c r="Q403">
        <f t="shared" si="20"/>
        <v>0</v>
      </c>
    </row>
    <row r="404" spans="2:17" x14ac:dyDescent="0.25">
      <c r="O404">
        <f t="shared" si="18"/>
        <v>0</v>
      </c>
      <c r="P404">
        <f t="shared" si="19"/>
        <v>0</v>
      </c>
      <c r="Q404">
        <f t="shared" si="20"/>
        <v>0</v>
      </c>
    </row>
    <row r="405" spans="2:17" x14ac:dyDescent="0.25">
      <c r="O405">
        <f t="shared" si="18"/>
        <v>0</v>
      </c>
      <c r="P405">
        <f t="shared" si="19"/>
        <v>0</v>
      </c>
      <c r="Q405">
        <f t="shared" si="20"/>
        <v>0</v>
      </c>
    </row>
    <row r="406" spans="2:17" x14ac:dyDescent="0.25">
      <c r="O406">
        <f t="shared" si="18"/>
        <v>0</v>
      </c>
      <c r="P406">
        <f t="shared" si="19"/>
        <v>0</v>
      </c>
      <c r="Q406">
        <f t="shared" si="20"/>
        <v>0</v>
      </c>
    </row>
    <row r="407" spans="2:17" x14ac:dyDescent="0.25">
      <c r="O407">
        <f t="shared" si="18"/>
        <v>0</v>
      </c>
      <c r="P407">
        <f t="shared" si="19"/>
        <v>0</v>
      </c>
      <c r="Q407">
        <f t="shared" si="20"/>
        <v>0</v>
      </c>
    </row>
    <row r="408" spans="2:17" x14ac:dyDescent="0.25">
      <c r="O408">
        <f t="shared" si="18"/>
        <v>0</v>
      </c>
      <c r="P408">
        <f t="shared" si="19"/>
        <v>0</v>
      </c>
      <c r="Q408">
        <f t="shared" si="20"/>
        <v>0</v>
      </c>
    </row>
    <row r="409" spans="2:17" x14ac:dyDescent="0.25">
      <c r="O409">
        <f t="shared" si="18"/>
        <v>0</v>
      </c>
      <c r="P409">
        <f t="shared" si="19"/>
        <v>0</v>
      </c>
      <c r="Q409">
        <f t="shared" si="20"/>
        <v>0</v>
      </c>
    </row>
    <row r="410" spans="2:17" x14ac:dyDescent="0.25">
      <c r="O410">
        <f t="shared" si="18"/>
        <v>0</v>
      </c>
      <c r="P410">
        <f t="shared" si="19"/>
        <v>0</v>
      </c>
      <c r="Q410">
        <f t="shared" si="20"/>
        <v>0</v>
      </c>
    </row>
    <row r="411" spans="2:17" x14ac:dyDescent="0.25">
      <c r="O411">
        <f t="shared" si="18"/>
        <v>0</v>
      </c>
      <c r="P411">
        <f t="shared" si="19"/>
        <v>0</v>
      </c>
      <c r="Q411">
        <f t="shared" si="20"/>
        <v>0</v>
      </c>
    </row>
    <row r="412" spans="2:17" x14ac:dyDescent="0.25">
      <c r="O412">
        <f t="shared" si="18"/>
        <v>0</v>
      </c>
      <c r="P412">
        <f t="shared" si="19"/>
        <v>0</v>
      </c>
      <c r="Q412">
        <f t="shared" si="20"/>
        <v>0</v>
      </c>
    </row>
    <row r="413" spans="2:17" x14ac:dyDescent="0.25">
      <c r="O413">
        <f t="shared" si="18"/>
        <v>0</v>
      </c>
      <c r="P413">
        <f t="shared" si="19"/>
        <v>0</v>
      </c>
      <c r="Q413">
        <f t="shared" si="20"/>
        <v>0</v>
      </c>
    </row>
    <row r="414" spans="2:17" x14ac:dyDescent="0.25">
      <c r="O414">
        <f t="shared" si="18"/>
        <v>0</v>
      </c>
      <c r="P414">
        <f t="shared" si="19"/>
        <v>0</v>
      </c>
      <c r="Q414">
        <f t="shared" si="20"/>
        <v>0</v>
      </c>
    </row>
    <row r="415" spans="2:17" x14ac:dyDescent="0.25">
      <c r="O415">
        <f t="shared" si="18"/>
        <v>0</v>
      </c>
      <c r="P415">
        <f t="shared" si="19"/>
        <v>0</v>
      </c>
      <c r="Q415">
        <f t="shared" si="20"/>
        <v>0</v>
      </c>
    </row>
    <row r="416" spans="2:17" x14ac:dyDescent="0.25">
      <c r="O416">
        <f t="shared" si="18"/>
        <v>0</v>
      </c>
      <c r="P416">
        <f t="shared" si="19"/>
        <v>0</v>
      </c>
      <c r="Q416">
        <f t="shared" si="20"/>
        <v>0</v>
      </c>
    </row>
    <row r="417" spans="15:17" x14ac:dyDescent="0.25">
      <c r="O417">
        <f t="shared" si="18"/>
        <v>0</v>
      </c>
      <c r="P417">
        <f t="shared" si="19"/>
        <v>0</v>
      </c>
      <c r="Q417">
        <f t="shared" si="20"/>
        <v>0</v>
      </c>
    </row>
    <row r="418" spans="15:17" x14ac:dyDescent="0.25">
      <c r="O418">
        <f t="shared" si="18"/>
        <v>0</v>
      </c>
      <c r="P418">
        <f t="shared" si="19"/>
        <v>0</v>
      </c>
      <c r="Q418">
        <f t="shared" si="20"/>
        <v>0</v>
      </c>
    </row>
    <row r="419" spans="15:17" x14ac:dyDescent="0.25">
      <c r="O419">
        <f t="shared" si="18"/>
        <v>0</v>
      </c>
      <c r="P419">
        <f t="shared" si="19"/>
        <v>0</v>
      </c>
      <c r="Q419">
        <f t="shared" si="20"/>
        <v>0</v>
      </c>
    </row>
    <row r="420" spans="15:17" x14ac:dyDescent="0.25">
      <c r="O420">
        <f t="shared" si="18"/>
        <v>0</v>
      </c>
      <c r="P420">
        <f t="shared" si="19"/>
        <v>0</v>
      </c>
      <c r="Q420">
        <f t="shared" si="20"/>
        <v>0</v>
      </c>
    </row>
    <row r="421" spans="15:17" x14ac:dyDescent="0.25">
      <c r="O421">
        <f t="shared" si="18"/>
        <v>0</v>
      </c>
      <c r="P421">
        <f t="shared" si="19"/>
        <v>0</v>
      </c>
      <c r="Q421">
        <f t="shared" si="2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sheetPr>
  <dimension ref="B3:HM443"/>
  <sheetViews>
    <sheetView workbookViewId="0">
      <selection activeCell="T35" sqref="T35"/>
    </sheetView>
  </sheetViews>
  <sheetFormatPr defaultRowHeight="15" x14ac:dyDescent="0.25"/>
  <cols>
    <col min="2" max="2" width="18.42578125" bestFit="1" customWidth="1"/>
    <col min="3" max="3" width="16.28515625" bestFit="1" customWidth="1"/>
    <col min="4" max="6" width="3" bestFit="1" customWidth="1"/>
    <col min="7" max="7" width="6" bestFit="1" customWidth="1"/>
    <col min="8" max="8" width="4" bestFit="1" customWidth="1"/>
    <col min="9" max="9" width="6" bestFit="1" customWidth="1"/>
    <col min="10" max="10" width="6.85546875" bestFit="1" customWidth="1"/>
    <col min="11" max="13" width="3" bestFit="1" customWidth="1"/>
    <col min="14" max="14" width="6" bestFit="1" customWidth="1"/>
    <col min="15" max="15" width="4" bestFit="1" customWidth="1"/>
    <col min="16" max="16" width="6" bestFit="1" customWidth="1"/>
    <col min="17" max="17" width="11.28515625" bestFit="1" customWidth="1"/>
    <col min="18" max="20" width="3" bestFit="1" customWidth="1"/>
    <col min="21" max="21" width="3.28515625" bestFit="1" customWidth="1"/>
    <col min="22" max="22" width="9.85546875" customWidth="1"/>
    <col min="23" max="23" width="11.28515625" customWidth="1"/>
    <col min="24" max="24" width="13.42578125" customWidth="1"/>
    <col min="25" max="29" width="8.85546875" customWidth="1"/>
    <col min="30" max="30" width="2.42578125" customWidth="1"/>
    <col min="31" max="36" width="8.85546875" customWidth="1"/>
    <col min="37" max="37" width="3.28515625" bestFit="1" customWidth="1"/>
    <col min="38" max="38" width="3.7109375" bestFit="1" customWidth="1"/>
    <col min="39" max="39" width="7" bestFit="1" customWidth="1"/>
    <col min="40" max="42" width="3" bestFit="1" customWidth="1"/>
    <col min="43" max="44" width="3.28515625" bestFit="1" customWidth="1"/>
    <col min="45" max="45" width="3.7109375" bestFit="1" customWidth="1"/>
    <col min="46" max="46" width="7" bestFit="1" customWidth="1"/>
    <col min="47" max="49" width="3" bestFit="1" customWidth="1"/>
    <col min="50" max="51" width="3.28515625" bestFit="1" customWidth="1"/>
    <col min="52" max="52" width="3.7109375" bestFit="1" customWidth="1"/>
    <col min="53" max="53" width="7" bestFit="1" customWidth="1"/>
    <col min="54" max="56" width="3" bestFit="1" customWidth="1"/>
    <col min="57" max="58" width="3.28515625" bestFit="1" customWidth="1"/>
    <col min="59" max="59" width="3.7109375" bestFit="1" customWidth="1"/>
    <col min="60" max="60" width="7" bestFit="1" customWidth="1"/>
    <col min="61" max="63" width="3" bestFit="1" customWidth="1"/>
    <col min="64" max="65" width="3.28515625" bestFit="1" customWidth="1"/>
    <col min="66" max="66" width="3.7109375" bestFit="1" customWidth="1"/>
    <col min="67" max="67" width="7" bestFit="1" customWidth="1"/>
    <col min="68" max="70" width="3" bestFit="1" customWidth="1"/>
    <col min="71" max="72" width="3.28515625" bestFit="1" customWidth="1"/>
    <col min="73" max="73" width="3.7109375" bestFit="1" customWidth="1"/>
    <col min="74" max="74" width="7" bestFit="1" customWidth="1"/>
    <col min="75" max="77" width="3" bestFit="1" customWidth="1"/>
    <col min="78" max="79" width="3.28515625" bestFit="1" customWidth="1"/>
    <col min="80" max="80" width="3.7109375" bestFit="1" customWidth="1"/>
    <col min="81" max="81" width="7" bestFit="1" customWidth="1"/>
    <col min="82" max="84" width="3" bestFit="1" customWidth="1"/>
    <col min="85" max="86" width="3.28515625" bestFit="1" customWidth="1"/>
    <col min="87" max="87" width="3.7109375" bestFit="1" customWidth="1"/>
    <col min="88" max="88" width="7" bestFit="1" customWidth="1"/>
    <col min="89" max="91" width="3" bestFit="1" customWidth="1"/>
    <col min="92" max="93" width="3.28515625" bestFit="1" customWidth="1"/>
    <col min="94" max="94" width="3.7109375" bestFit="1" customWidth="1"/>
    <col min="95" max="95" width="7" bestFit="1" customWidth="1"/>
    <col min="96" max="98" width="3" bestFit="1" customWidth="1"/>
    <col min="99" max="100" width="3.28515625" bestFit="1" customWidth="1"/>
    <col min="101" max="101" width="3.7109375" bestFit="1" customWidth="1"/>
    <col min="102" max="102" width="7" bestFit="1" customWidth="1"/>
    <col min="103" max="105" width="3" bestFit="1" customWidth="1"/>
    <col min="106" max="107" width="3.28515625" bestFit="1" customWidth="1"/>
    <col min="108" max="109" width="3.7109375" bestFit="1" customWidth="1"/>
    <col min="110" max="110" width="7" bestFit="1" customWidth="1"/>
    <col min="111" max="113" width="3" bestFit="1" customWidth="1"/>
    <col min="114" max="115" width="3.28515625" bestFit="1" customWidth="1"/>
    <col min="116" max="117" width="3.7109375" bestFit="1" customWidth="1"/>
    <col min="118" max="118" width="7" bestFit="1" customWidth="1"/>
    <col min="119" max="121" width="3" bestFit="1" customWidth="1"/>
    <col min="122" max="123" width="3.28515625" bestFit="1" customWidth="1"/>
    <col min="124" max="125" width="3.7109375" bestFit="1" customWidth="1"/>
    <col min="126" max="126" width="7" bestFit="1" customWidth="1"/>
    <col min="127" max="129" width="3" bestFit="1" customWidth="1"/>
    <col min="130" max="131" width="3.28515625" bestFit="1" customWidth="1"/>
    <col min="132" max="133" width="3.7109375" bestFit="1" customWidth="1"/>
    <col min="134" max="134" width="7" bestFit="1" customWidth="1"/>
    <col min="135" max="137" width="3" bestFit="1" customWidth="1"/>
    <col min="138" max="140" width="3.28515625" bestFit="1" customWidth="1"/>
    <col min="141" max="143" width="3.7109375" bestFit="1" customWidth="1"/>
    <col min="144" max="144" width="7" bestFit="1" customWidth="1"/>
    <col min="145" max="147" width="3" bestFit="1" customWidth="1"/>
    <col min="148" max="150" width="3.28515625" bestFit="1" customWidth="1"/>
    <col min="151" max="153" width="3.7109375" bestFit="1" customWidth="1"/>
    <col min="154" max="154" width="7" bestFit="1" customWidth="1"/>
    <col min="155" max="157" width="3" bestFit="1" customWidth="1"/>
    <col min="158" max="160" width="3.28515625" bestFit="1" customWidth="1"/>
    <col min="161" max="163" width="3.7109375" bestFit="1" customWidth="1"/>
    <col min="164" max="164" width="7" bestFit="1" customWidth="1"/>
    <col min="165" max="167" width="3" bestFit="1" customWidth="1"/>
    <col min="168" max="170" width="3.28515625" bestFit="1" customWidth="1"/>
    <col min="171" max="172" width="3.7109375" bestFit="1" customWidth="1"/>
    <col min="173" max="173" width="7" bestFit="1" customWidth="1"/>
    <col min="174" max="176" width="3" bestFit="1" customWidth="1"/>
    <col min="177" max="179" width="3.28515625" bestFit="1" customWidth="1"/>
    <col min="180" max="181" width="3.7109375" bestFit="1" customWidth="1"/>
    <col min="182" max="182" width="7" bestFit="1" customWidth="1"/>
    <col min="183" max="185" width="3" bestFit="1" customWidth="1"/>
    <col min="186" max="188" width="3.28515625" bestFit="1" customWidth="1"/>
    <col min="189" max="190" width="3.7109375" bestFit="1" customWidth="1"/>
    <col min="191" max="191" width="7" bestFit="1" customWidth="1"/>
    <col min="192" max="194" width="3" bestFit="1" customWidth="1"/>
    <col min="195" max="197" width="3.28515625" bestFit="1" customWidth="1"/>
    <col min="198" max="199" width="3.7109375" bestFit="1" customWidth="1"/>
    <col min="200" max="200" width="7" bestFit="1" customWidth="1"/>
    <col min="201" max="203" width="3" bestFit="1" customWidth="1"/>
    <col min="204" max="205" width="3.28515625" bestFit="1" customWidth="1"/>
    <col min="206" max="206" width="3.7109375" bestFit="1" customWidth="1"/>
    <col min="207" max="207" width="7" bestFit="1" customWidth="1"/>
    <col min="208" max="210" width="3" bestFit="1" customWidth="1"/>
    <col min="211" max="212" width="3.28515625" bestFit="1" customWidth="1"/>
    <col min="213" max="213" width="3.7109375" bestFit="1" customWidth="1"/>
    <col min="214" max="214" width="7" bestFit="1" customWidth="1"/>
    <col min="215" max="217" width="3" bestFit="1" customWidth="1"/>
    <col min="218" max="219" width="3.28515625" bestFit="1" customWidth="1"/>
    <col min="220" max="220" width="3.7109375" bestFit="1" customWidth="1"/>
    <col min="221" max="221" width="10.7109375" bestFit="1" customWidth="1"/>
  </cols>
  <sheetData>
    <row r="3" spans="2:221" x14ac:dyDescent="0.25">
      <c r="B3" s="1" t="s">
        <v>409</v>
      </c>
      <c r="C3" s="1" t="s">
        <v>400</v>
      </c>
    </row>
    <row r="4" spans="2:221" x14ac:dyDescent="0.25">
      <c r="C4">
        <v>2023</v>
      </c>
      <c r="J4">
        <v>2024</v>
      </c>
      <c r="Q4" t="s">
        <v>399</v>
      </c>
    </row>
    <row r="5" spans="2:221" x14ac:dyDescent="0.25">
      <c r="B5" s="1" t="s">
        <v>0</v>
      </c>
      <c r="C5" t="s">
        <v>842</v>
      </c>
      <c r="D5" t="s">
        <v>843</v>
      </c>
      <c r="E5" t="s">
        <v>844</v>
      </c>
      <c r="F5" t="s">
        <v>845</v>
      </c>
      <c r="G5" t="s">
        <v>846</v>
      </c>
      <c r="H5" t="s">
        <v>847</v>
      </c>
      <c r="I5" t="s">
        <v>848</v>
      </c>
      <c r="J5" t="s">
        <v>842</v>
      </c>
      <c r="K5" t="s">
        <v>843</v>
      </c>
      <c r="L5" t="s">
        <v>844</v>
      </c>
      <c r="M5" t="s">
        <v>845</v>
      </c>
      <c r="N5" t="s">
        <v>846</v>
      </c>
      <c r="O5" t="s">
        <v>847</v>
      </c>
      <c r="P5" t="s">
        <v>848</v>
      </c>
      <c r="R5" s="1"/>
      <c r="S5" s="1"/>
      <c r="T5" s="1"/>
      <c r="U5" s="1"/>
      <c r="V5" s="1"/>
      <c r="W5" s="1"/>
      <c r="X5" s="1"/>
      <c r="Y5" s="1" t="s">
        <v>413</v>
      </c>
      <c r="Z5" s="1" t="s">
        <v>424</v>
      </c>
      <c r="AA5" s="1" t="s">
        <v>425</v>
      </c>
      <c r="AB5" s="1" t="s">
        <v>414</v>
      </c>
      <c r="AC5" s="1" t="s">
        <v>415</v>
      </c>
      <c r="AD5" s="1"/>
      <c r="AE5" s="1" t="s">
        <v>413</v>
      </c>
      <c r="AF5" s="1" t="s">
        <v>424</v>
      </c>
      <c r="AG5" s="1" t="s">
        <v>425</v>
      </c>
      <c r="AH5" s="1" t="s">
        <v>414</v>
      </c>
      <c r="AI5" s="1" t="s">
        <v>415</v>
      </c>
      <c r="AJ5" s="1"/>
      <c r="AK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row>
    <row r="6" spans="2:221" x14ac:dyDescent="0.25">
      <c r="B6" s="2" t="s">
        <v>1</v>
      </c>
      <c r="C6">
        <v>4</v>
      </c>
      <c r="J6">
        <v>4</v>
      </c>
      <c r="Q6">
        <v>8</v>
      </c>
      <c r="Y6" s="4">
        <f>SUM(C6:F6)</f>
        <v>4</v>
      </c>
      <c r="Z6" s="4">
        <f>SUM(I6)</f>
        <v>0</v>
      </c>
      <c r="AA6" s="4">
        <f>SUM(Y6:Z6)</f>
        <v>4</v>
      </c>
      <c r="AB6" s="4">
        <f>SUM(G6:H6)</f>
        <v>0</v>
      </c>
      <c r="AC6" s="4">
        <f>SUM(AA6:AB6)</f>
        <v>4</v>
      </c>
      <c r="AE6" s="4">
        <f>SUM(J6:M6)</f>
        <v>4</v>
      </c>
      <c r="AF6" s="4">
        <f>SUM(P6)</f>
        <v>0</v>
      </c>
      <c r="AG6" s="4">
        <f>SUM(AE6:AF6)</f>
        <v>4</v>
      </c>
      <c r="AH6" s="4">
        <f>SUM(N6:O6)</f>
        <v>0</v>
      </c>
      <c r="AI6" s="4">
        <f>SUM(AG6:AH6)</f>
        <v>4</v>
      </c>
    </row>
    <row r="7" spans="2:221" x14ac:dyDescent="0.25">
      <c r="B7" s="2" t="s">
        <v>2</v>
      </c>
      <c r="C7">
        <v>601</v>
      </c>
      <c r="I7">
        <v>163</v>
      </c>
      <c r="J7">
        <v>633</v>
      </c>
      <c r="P7">
        <v>179</v>
      </c>
      <c r="Q7">
        <v>1576</v>
      </c>
      <c r="Y7" s="4">
        <f t="shared" ref="Y7:Y70" si="0">SUM(C7:F7)</f>
        <v>601</v>
      </c>
      <c r="Z7" s="4">
        <f t="shared" ref="Z7:Z70" si="1">SUM(I7)</f>
        <v>163</v>
      </c>
      <c r="AA7" s="4">
        <f t="shared" ref="AA7:AA70" si="2">SUM(Y7:Z7)</f>
        <v>764</v>
      </c>
      <c r="AB7" s="4">
        <f t="shared" ref="AB7:AB70" si="3">SUM(G7:H7)</f>
        <v>0</v>
      </c>
      <c r="AC7" s="4">
        <f t="shared" ref="AC7:AC70" si="4">SUM(AA7:AB7)</f>
        <v>764</v>
      </c>
      <c r="AE7" s="4">
        <f t="shared" ref="AE7:AE70" si="5">SUM(J7:M7)</f>
        <v>633</v>
      </c>
      <c r="AF7" s="4">
        <f t="shared" ref="AF7:AF70" si="6">SUM(P7)</f>
        <v>179</v>
      </c>
      <c r="AG7" s="4">
        <f t="shared" ref="AG7:AG70" si="7">SUM(AE7:AF7)</f>
        <v>812</v>
      </c>
      <c r="AH7" s="4">
        <f t="shared" ref="AH7:AH70" si="8">SUM(N7:O7)</f>
        <v>0</v>
      </c>
      <c r="AI7" s="4">
        <f t="shared" ref="AI7:AI70" si="9">SUM(AG7:AH7)</f>
        <v>812</v>
      </c>
    </row>
    <row r="8" spans="2:221" x14ac:dyDescent="0.25">
      <c r="B8" s="2" t="s">
        <v>3</v>
      </c>
      <c r="G8">
        <v>333</v>
      </c>
      <c r="N8">
        <v>348</v>
      </c>
      <c r="Q8">
        <v>681</v>
      </c>
      <c r="Y8" s="4">
        <f t="shared" si="0"/>
        <v>0</v>
      </c>
      <c r="Z8" s="4">
        <f t="shared" si="1"/>
        <v>0</v>
      </c>
      <c r="AA8" s="4">
        <f t="shared" si="2"/>
        <v>0</v>
      </c>
      <c r="AB8" s="4">
        <f t="shared" si="3"/>
        <v>333</v>
      </c>
      <c r="AC8" s="4">
        <f t="shared" si="4"/>
        <v>333</v>
      </c>
      <c r="AE8" s="4">
        <f t="shared" si="5"/>
        <v>0</v>
      </c>
      <c r="AF8" s="4">
        <f t="shared" si="6"/>
        <v>0</v>
      </c>
      <c r="AG8" s="4">
        <f t="shared" si="7"/>
        <v>0</v>
      </c>
      <c r="AH8" s="4">
        <f t="shared" si="8"/>
        <v>348</v>
      </c>
      <c r="AI8" s="4">
        <f t="shared" si="9"/>
        <v>348</v>
      </c>
    </row>
    <row r="9" spans="2:221" x14ac:dyDescent="0.25">
      <c r="B9" s="2" t="s">
        <v>4</v>
      </c>
      <c r="C9">
        <v>10</v>
      </c>
      <c r="J9">
        <v>4</v>
      </c>
      <c r="Q9">
        <v>14</v>
      </c>
      <c r="Y9" s="4">
        <f t="shared" si="0"/>
        <v>10</v>
      </c>
      <c r="Z9" s="4">
        <f t="shared" si="1"/>
        <v>0</v>
      </c>
      <c r="AA9" s="4">
        <f t="shared" si="2"/>
        <v>10</v>
      </c>
      <c r="AB9" s="4">
        <f t="shared" si="3"/>
        <v>0</v>
      </c>
      <c r="AC9" s="4">
        <f t="shared" si="4"/>
        <v>10</v>
      </c>
      <c r="AE9" s="4">
        <f t="shared" si="5"/>
        <v>4</v>
      </c>
      <c r="AF9" s="4">
        <f t="shared" si="6"/>
        <v>0</v>
      </c>
      <c r="AG9" s="4">
        <f t="shared" si="7"/>
        <v>4</v>
      </c>
      <c r="AH9" s="4">
        <f t="shared" si="8"/>
        <v>0</v>
      </c>
      <c r="AI9" s="4">
        <f t="shared" si="9"/>
        <v>4</v>
      </c>
    </row>
    <row r="10" spans="2:221" x14ac:dyDescent="0.25">
      <c r="B10" s="2" t="s">
        <v>5</v>
      </c>
      <c r="C10">
        <v>33</v>
      </c>
      <c r="G10">
        <v>18</v>
      </c>
      <c r="I10">
        <v>9</v>
      </c>
      <c r="J10">
        <v>30</v>
      </c>
      <c r="N10">
        <v>26</v>
      </c>
      <c r="P10">
        <v>6</v>
      </c>
      <c r="Q10">
        <v>122</v>
      </c>
      <c r="Y10" s="4">
        <f t="shared" si="0"/>
        <v>33</v>
      </c>
      <c r="Z10" s="4">
        <f t="shared" si="1"/>
        <v>9</v>
      </c>
      <c r="AA10" s="4">
        <f t="shared" si="2"/>
        <v>42</v>
      </c>
      <c r="AB10" s="4">
        <f t="shared" si="3"/>
        <v>18</v>
      </c>
      <c r="AC10" s="4">
        <f t="shared" si="4"/>
        <v>60</v>
      </c>
      <c r="AE10" s="4">
        <f t="shared" si="5"/>
        <v>30</v>
      </c>
      <c r="AF10" s="4">
        <f t="shared" si="6"/>
        <v>6</v>
      </c>
      <c r="AG10" s="4">
        <f t="shared" si="7"/>
        <v>36</v>
      </c>
      <c r="AH10" s="4">
        <f t="shared" si="8"/>
        <v>26</v>
      </c>
      <c r="AI10" s="4">
        <f t="shared" si="9"/>
        <v>62</v>
      </c>
    </row>
    <row r="11" spans="2:221" x14ac:dyDescent="0.25">
      <c r="B11" s="2" t="s">
        <v>6</v>
      </c>
      <c r="C11">
        <v>11</v>
      </c>
      <c r="J11">
        <v>8</v>
      </c>
      <c r="Q11">
        <v>19</v>
      </c>
      <c r="Y11" s="4">
        <f t="shared" si="0"/>
        <v>11</v>
      </c>
      <c r="Z11" s="4">
        <f t="shared" si="1"/>
        <v>0</v>
      </c>
      <c r="AA11" s="4">
        <f t="shared" si="2"/>
        <v>11</v>
      </c>
      <c r="AB11" s="4">
        <f t="shared" si="3"/>
        <v>0</v>
      </c>
      <c r="AC11" s="4">
        <f t="shared" si="4"/>
        <v>11</v>
      </c>
      <c r="AE11" s="4">
        <f t="shared" si="5"/>
        <v>8</v>
      </c>
      <c r="AF11" s="4">
        <f t="shared" si="6"/>
        <v>0</v>
      </c>
      <c r="AG11" s="4">
        <f t="shared" si="7"/>
        <v>8</v>
      </c>
      <c r="AH11" s="4">
        <f t="shared" si="8"/>
        <v>0</v>
      </c>
      <c r="AI11" s="4">
        <f t="shared" si="9"/>
        <v>8</v>
      </c>
    </row>
    <row r="12" spans="2:221" x14ac:dyDescent="0.25">
      <c r="B12" s="2" t="s">
        <v>7</v>
      </c>
      <c r="C12">
        <v>11</v>
      </c>
      <c r="J12">
        <v>6</v>
      </c>
      <c r="Q12">
        <v>17</v>
      </c>
      <c r="Y12" s="4">
        <f t="shared" si="0"/>
        <v>11</v>
      </c>
      <c r="Z12" s="4">
        <f t="shared" si="1"/>
        <v>0</v>
      </c>
      <c r="AA12" s="4">
        <f t="shared" si="2"/>
        <v>11</v>
      </c>
      <c r="AB12" s="4">
        <f t="shared" si="3"/>
        <v>0</v>
      </c>
      <c r="AC12" s="4">
        <f t="shared" si="4"/>
        <v>11</v>
      </c>
      <c r="AE12" s="4">
        <f t="shared" si="5"/>
        <v>6</v>
      </c>
      <c r="AF12" s="4">
        <f t="shared" si="6"/>
        <v>0</v>
      </c>
      <c r="AG12" s="4">
        <f t="shared" si="7"/>
        <v>6</v>
      </c>
      <c r="AH12" s="4">
        <f t="shared" si="8"/>
        <v>0</v>
      </c>
      <c r="AI12" s="4">
        <f t="shared" si="9"/>
        <v>6</v>
      </c>
    </row>
    <row r="13" spans="2:221" x14ac:dyDescent="0.25">
      <c r="B13" s="2" t="s">
        <v>8</v>
      </c>
      <c r="C13">
        <v>7</v>
      </c>
      <c r="J13">
        <v>8</v>
      </c>
      <c r="Q13">
        <v>15</v>
      </c>
      <c r="Y13" s="4">
        <f t="shared" si="0"/>
        <v>7</v>
      </c>
      <c r="Z13" s="4">
        <f t="shared" si="1"/>
        <v>0</v>
      </c>
      <c r="AA13" s="4">
        <f t="shared" si="2"/>
        <v>7</v>
      </c>
      <c r="AB13" s="4">
        <f t="shared" si="3"/>
        <v>0</v>
      </c>
      <c r="AC13" s="4">
        <f t="shared" si="4"/>
        <v>7</v>
      </c>
      <c r="AE13" s="4">
        <f t="shared" si="5"/>
        <v>8</v>
      </c>
      <c r="AF13" s="4">
        <f t="shared" si="6"/>
        <v>0</v>
      </c>
      <c r="AG13" s="4">
        <f t="shared" si="7"/>
        <v>8</v>
      </c>
      <c r="AH13" s="4">
        <f t="shared" si="8"/>
        <v>0</v>
      </c>
      <c r="AI13" s="4">
        <f t="shared" si="9"/>
        <v>8</v>
      </c>
    </row>
    <row r="14" spans="2:221" x14ac:dyDescent="0.25">
      <c r="B14" s="2" t="s">
        <v>9</v>
      </c>
      <c r="C14">
        <v>19</v>
      </c>
      <c r="J14">
        <v>18</v>
      </c>
      <c r="Q14">
        <v>37</v>
      </c>
      <c r="Y14" s="4">
        <f t="shared" si="0"/>
        <v>19</v>
      </c>
      <c r="Z14" s="4">
        <f t="shared" si="1"/>
        <v>0</v>
      </c>
      <c r="AA14" s="4">
        <f t="shared" si="2"/>
        <v>19</v>
      </c>
      <c r="AB14" s="4">
        <f t="shared" si="3"/>
        <v>0</v>
      </c>
      <c r="AC14" s="4">
        <f t="shared" si="4"/>
        <v>19</v>
      </c>
      <c r="AE14" s="4">
        <f t="shared" si="5"/>
        <v>18</v>
      </c>
      <c r="AF14" s="4">
        <f t="shared" si="6"/>
        <v>0</v>
      </c>
      <c r="AG14" s="4">
        <f t="shared" si="7"/>
        <v>18</v>
      </c>
      <c r="AH14" s="4">
        <f t="shared" si="8"/>
        <v>0</v>
      </c>
      <c r="AI14" s="4">
        <f t="shared" si="9"/>
        <v>18</v>
      </c>
    </row>
    <row r="15" spans="2:221" x14ac:dyDescent="0.25">
      <c r="B15" s="2" t="s">
        <v>10</v>
      </c>
      <c r="C15">
        <v>8</v>
      </c>
      <c r="J15">
        <v>8</v>
      </c>
      <c r="Q15">
        <v>16</v>
      </c>
      <c r="Y15" s="4">
        <f t="shared" si="0"/>
        <v>8</v>
      </c>
      <c r="Z15" s="4">
        <f t="shared" si="1"/>
        <v>0</v>
      </c>
      <c r="AA15" s="4">
        <f t="shared" si="2"/>
        <v>8</v>
      </c>
      <c r="AB15" s="4">
        <f t="shared" si="3"/>
        <v>0</v>
      </c>
      <c r="AC15" s="4">
        <f t="shared" si="4"/>
        <v>8</v>
      </c>
      <c r="AE15" s="4">
        <f t="shared" si="5"/>
        <v>8</v>
      </c>
      <c r="AF15" s="4">
        <f t="shared" si="6"/>
        <v>0</v>
      </c>
      <c r="AG15" s="4">
        <f t="shared" si="7"/>
        <v>8</v>
      </c>
      <c r="AH15" s="4">
        <f t="shared" si="8"/>
        <v>0</v>
      </c>
      <c r="AI15" s="4">
        <f t="shared" si="9"/>
        <v>8</v>
      </c>
    </row>
    <row r="16" spans="2:221" x14ac:dyDescent="0.25">
      <c r="B16" s="2" t="s">
        <v>11</v>
      </c>
      <c r="C16">
        <v>59</v>
      </c>
      <c r="I16">
        <v>15</v>
      </c>
      <c r="J16">
        <v>50</v>
      </c>
      <c r="P16">
        <v>24</v>
      </c>
      <c r="Q16">
        <v>148</v>
      </c>
      <c r="Y16" s="4">
        <f t="shared" si="0"/>
        <v>59</v>
      </c>
      <c r="Z16" s="4">
        <f t="shared" si="1"/>
        <v>15</v>
      </c>
      <c r="AA16" s="4">
        <f t="shared" si="2"/>
        <v>74</v>
      </c>
      <c r="AB16" s="4">
        <f t="shared" si="3"/>
        <v>0</v>
      </c>
      <c r="AC16" s="4">
        <f t="shared" si="4"/>
        <v>74</v>
      </c>
      <c r="AE16" s="4">
        <f t="shared" si="5"/>
        <v>50</v>
      </c>
      <c r="AF16" s="4">
        <f t="shared" si="6"/>
        <v>24</v>
      </c>
      <c r="AG16" s="4">
        <f t="shared" si="7"/>
        <v>74</v>
      </c>
      <c r="AH16" s="4">
        <f t="shared" si="8"/>
        <v>0</v>
      </c>
      <c r="AI16" s="4">
        <f t="shared" si="9"/>
        <v>74</v>
      </c>
    </row>
    <row r="17" spans="2:35" x14ac:dyDescent="0.25">
      <c r="B17" s="2" t="s">
        <v>12</v>
      </c>
      <c r="C17">
        <v>945</v>
      </c>
      <c r="E17">
        <v>25</v>
      </c>
      <c r="I17">
        <v>310</v>
      </c>
      <c r="J17">
        <v>929</v>
      </c>
      <c r="L17">
        <v>22</v>
      </c>
      <c r="P17">
        <v>285</v>
      </c>
      <c r="Q17">
        <v>2516</v>
      </c>
      <c r="Y17" s="4">
        <f t="shared" si="0"/>
        <v>970</v>
      </c>
      <c r="Z17" s="4">
        <f t="shared" si="1"/>
        <v>310</v>
      </c>
      <c r="AA17" s="4">
        <f t="shared" si="2"/>
        <v>1280</v>
      </c>
      <c r="AB17" s="4">
        <f t="shared" si="3"/>
        <v>0</v>
      </c>
      <c r="AC17" s="4">
        <f t="shared" si="4"/>
        <v>1280</v>
      </c>
      <c r="AE17" s="4">
        <f t="shared" si="5"/>
        <v>951</v>
      </c>
      <c r="AF17" s="4">
        <f t="shared" si="6"/>
        <v>285</v>
      </c>
      <c r="AG17" s="4">
        <f t="shared" si="7"/>
        <v>1236</v>
      </c>
      <c r="AH17" s="4">
        <f t="shared" si="8"/>
        <v>0</v>
      </c>
      <c r="AI17" s="4">
        <f t="shared" si="9"/>
        <v>1236</v>
      </c>
    </row>
    <row r="18" spans="2:35" x14ac:dyDescent="0.25">
      <c r="B18" s="2" t="s">
        <v>13</v>
      </c>
      <c r="C18">
        <v>172</v>
      </c>
      <c r="I18">
        <v>76</v>
      </c>
      <c r="J18">
        <v>190</v>
      </c>
      <c r="P18">
        <v>87</v>
      </c>
      <c r="Q18">
        <v>525</v>
      </c>
      <c r="Y18" s="4">
        <f t="shared" si="0"/>
        <v>172</v>
      </c>
      <c r="Z18" s="4">
        <f t="shared" si="1"/>
        <v>76</v>
      </c>
      <c r="AA18" s="4">
        <f t="shared" si="2"/>
        <v>248</v>
      </c>
      <c r="AB18" s="4">
        <f t="shared" si="3"/>
        <v>0</v>
      </c>
      <c r="AC18" s="4">
        <f t="shared" si="4"/>
        <v>248</v>
      </c>
      <c r="AE18" s="4">
        <f t="shared" si="5"/>
        <v>190</v>
      </c>
      <c r="AF18" s="4">
        <f t="shared" si="6"/>
        <v>87</v>
      </c>
      <c r="AG18" s="4">
        <f t="shared" si="7"/>
        <v>277</v>
      </c>
      <c r="AH18" s="4">
        <f t="shared" si="8"/>
        <v>0</v>
      </c>
      <c r="AI18" s="4">
        <f t="shared" si="9"/>
        <v>277</v>
      </c>
    </row>
    <row r="19" spans="2:35" x14ac:dyDescent="0.25">
      <c r="B19" s="2" t="s">
        <v>14</v>
      </c>
      <c r="C19">
        <v>75</v>
      </c>
      <c r="I19">
        <v>18</v>
      </c>
      <c r="J19">
        <v>72</v>
      </c>
      <c r="P19">
        <v>22</v>
      </c>
      <c r="Q19">
        <v>187</v>
      </c>
      <c r="Y19" s="4">
        <f t="shared" si="0"/>
        <v>75</v>
      </c>
      <c r="Z19" s="4">
        <f t="shared" si="1"/>
        <v>18</v>
      </c>
      <c r="AA19" s="4">
        <f t="shared" si="2"/>
        <v>93</v>
      </c>
      <c r="AB19" s="4">
        <f t="shared" si="3"/>
        <v>0</v>
      </c>
      <c r="AC19" s="4">
        <f t="shared" si="4"/>
        <v>93</v>
      </c>
      <c r="AE19" s="4">
        <f t="shared" si="5"/>
        <v>72</v>
      </c>
      <c r="AF19" s="4">
        <f t="shared" si="6"/>
        <v>22</v>
      </c>
      <c r="AG19" s="4">
        <f t="shared" si="7"/>
        <v>94</v>
      </c>
      <c r="AH19" s="4">
        <f t="shared" si="8"/>
        <v>0</v>
      </c>
      <c r="AI19" s="4">
        <f t="shared" si="9"/>
        <v>94</v>
      </c>
    </row>
    <row r="20" spans="2:35" x14ac:dyDescent="0.25">
      <c r="B20" s="2" t="s">
        <v>15</v>
      </c>
      <c r="C20">
        <v>178</v>
      </c>
      <c r="D20">
        <v>5</v>
      </c>
      <c r="I20">
        <v>63</v>
      </c>
      <c r="J20">
        <v>173</v>
      </c>
      <c r="K20">
        <v>5</v>
      </c>
      <c r="P20">
        <v>60</v>
      </c>
      <c r="Q20">
        <v>484</v>
      </c>
      <c r="Y20" s="4">
        <f t="shared" si="0"/>
        <v>183</v>
      </c>
      <c r="Z20" s="4">
        <f t="shared" si="1"/>
        <v>63</v>
      </c>
      <c r="AA20" s="4">
        <f t="shared" si="2"/>
        <v>246</v>
      </c>
      <c r="AB20" s="4">
        <f t="shared" si="3"/>
        <v>0</v>
      </c>
      <c r="AC20" s="4">
        <f t="shared" si="4"/>
        <v>246</v>
      </c>
      <c r="AE20" s="4">
        <f t="shared" si="5"/>
        <v>178</v>
      </c>
      <c r="AF20" s="4">
        <f t="shared" si="6"/>
        <v>60</v>
      </c>
      <c r="AG20" s="4">
        <f t="shared" si="7"/>
        <v>238</v>
      </c>
      <c r="AH20" s="4">
        <f t="shared" si="8"/>
        <v>0</v>
      </c>
      <c r="AI20" s="4">
        <f t="shared" si="9"/>
        <v>238</v>
      </c>
    </row>
    <row r="21" spans="2:35" x14ac:dyDescent="0.25">
      <c r="B21" s="2" t="s">
        <v>16</v>
      </c>
      <c r="G21">
        <v>117</v>
      </c>
      <c r="N21">
        <v>117</v>
      </c>
      <c r="Q21">
        <v>234</v>
      </c>
      <c r="Y21" s="4">
        <f t="shared" si="0"/>
        <v>0</v>
      </c>
      <c r="Z21" s="4">
        <f t="shared" si="1"/>
        <v>0</v>
      </c>
      <c r="AA21" s="4">
        <f t="shared" si="2"/>
        <v>0</v>
      </c>
      <c r="AB21" s="4">
        <f t="shared" si="3"/>
        <v>117</v>
      </c>
      <c r="AC21" s="4">
        <f t="shared" si="4"/>
        <v>117</v>
      </c>
      <c r="AE21" s="4">
        <f t="shared" si="5"/>
        <v>0</v>
      </c>
      <c r="AF21" s="4">
        <f t="shared" si="6"/>
        <v>0</v>
      </c>
      <c r="AG21" s="4">
        <f t="shared" si="7"/>
        <v>0</v>
      </c>
      <c r="AH21" s="4">
        <f t="shared" si="8"/>
        <v>117</v>
      </c>
      <c r="AI21" s="4">
        <f t="shared" si="9"/>
        <v>117</v>
      </c>
    </row>
    <row r="22" spans="2:35" x14ac:dyDescent="0.25">
      <c r="B22" s="2" t="s">
        <v>17</v>
      </c>
      <c r="C22">
        <v>363</v>
      </c>
      <c r="I22">
        <v>104</v>
      </c>
      <c r="J22">
        <v>388</v>
      </c>
      <c r="P22">
        <v>101</v>
      </c>
      <c r="Q22">
        <v>956</v>
      </c>
      <c r="Y22" s="4">
        <f t="shared" si="0"/>
        <v>363</v>
      </c>
      <c r="Z22" s="4">
        <f t="shared" si="1"/>
        <v>104</v>
      </c>
      <c r="AA22" s="4">
        <f t="shared" si="2"/>
        <v>467</v>
      </c>
      <c r="AB22" s="4">
        <f t="shared" si="3"/>
        <v>0</v>
      </c>
      <c r="AC22" s="4">
        <f t="shared" si="4"/>
        <v>467</v>
      </c>
      <c r="AE22" s="4">
        <f t="shared" si="5"/>
        <v>388</v>
      </c>
      <c r="AF22" s="4">
        <f t="shared" si="6"/>
        <v>101</v>
      </c>
      <c r="AG22" s="4">
        <f t="shared" si="7"/>
        <v>489</v>
      </c>
      <c r="AH22" s="4">
        <f t="shared" si="8"/>
        <v>0</v>
      </c>
      <c r="AI22" s="4">
        <f t="shared" si="9"/>
        <v>489</v>
      </c>
    </row>
    <row r="23" spans="2:35" x14ac:dyDescent="0.25">
      <c r="B23" s="2" t="s">
        <v>18</v>
      </c>
      <c r="G23">
        <v>180</v>
      </c>
      <c r="N23">
        <v>162</v>
      </c>
      <c r="Q23">
        <v>342</v>
      </c>
      <c r="Y23" s="4">
        <f t="shared" si="0"/>
        <v>0</v>
      </c>
      <c r="Z23" s="4">
        <f t="shared" si="1"/>
        <v>0</v>
      </c>
      <c r="AA23" s="4">
        <f t="shared" si="2"/>
        <v>0</v>
      </c>
      <c r="AB23" s="4">
        <f t="shared" si="3"/>
        <v>180</v>
      </c>
      <c r="AC23" s="4">
        <f t="shared" si="4"/>
        <v>180</v>
      </c>
      <c r="AE23" s="4">
        <f t="shared" si="5"/>
        <v>0</v>
      </c>
      <c r="AF23" s="4">
        <f t="shared" si="6"/>
        <v>0</v>
      </c>
      <c r="AG23" s="4">
        <f t="shared" si="7"/>
        <v>0</v>
      </c>
      <c r="AH23" s="4">
        <f t="shared" si="8"/>
        <v>162</v>
      </c>
      <c r="AI23" s="4">
        <f t="shared" si="9"/>
        <v>162</v>
      </c>
    </row>
    <row r="24" spans="2:35" x14ac:dyDescent="0.25">
      <c r="B24" s="2" t="s">
        <v>19</v>
      </c>
      <c r="C24">
        <v>3</v>
      </c>
      <c r="J24">
        <v>5</v>
      </c>
      <c r="Q24">
        <v>8</v>
      </c>
      <c r="Y24" s="4">
        <f t="shared" si="0"/>
        <v>3</v>
      </c>
      <c r="Z24" s="4">
        <f t="shared" si="1"/>
        <v>0</v>
      </c>
      <c r="AA24" s="4">
        <f t="shared" si="2"/>
        <v>3</v>
      </c>
      <c r="AB24" s="4">
        <f t="shared" si="3"/>
        <v>0</v>
      </c>
      <c r="AC24" s="4">
        <f t="shared" si="4"/>
        <v>3</v>
      </c>
      <c r="AE24" s="4">
        <f t="shared" si="5"/>
        <v>5</v>
      </c>
      <c r="AF24" s="4">
        <f t="shared" si="6"/>
        <v>0</v>
      </c>
      <c r="AG24" s="4">
        <f t="shared" si="7"/>
        <v>5</v>
      </c>
      <c r="AH24" s="4">
        <f t="shared" si="8"/>
        <v>0</v>
      </c>
      <c r="AI24" s="4">
        <f t="shared" si="9"/>
        <v>5</v>
      </c>
    </row>
    <row r="25" spans="2:35" x14ac:dyDescent="0.25">
      <c r="B25" s="2" t="s">
        <v>20</v>
      </c>
      <c r="C25">
        <v>21</v>
      </c>
      <c r="J25">
        <v>28</v>
      </c>
      <c r="Q25">
        <v>49</v>
      </c>
      <c r="Y25" s="4">
        <f t="shared" si="0"/>
        <v>21</v>
      </c>
      <c r="Z25" s="4">
        <f t="shared" si="1"/>
        <v>0</v>
      </c>
      <c r="AA25" s="4">
        <f t="shared" si="2"/>
        <v>21</v>
      </c>
      <c r="AB25" s="4">
        <f t="shared" si="3"/>
        <v>0</v>
      </c>
      <c r="AC25" s="4">
        <f t="shared" si="4"/>
        <v>21</v>
      </c>
      <c r="AE25" s="4">
        <f t="shared" si="5"/>
        <v>28</v>
      </c>
      <c r="AF25" s="4">
        <f t="shared" si="6"/>
        <v>0</v>
      </c>
      <c r="AG25" s="4">
        <f t="shared" si="7"/>
        <v>28</v>
      </c>
      <c r="AH25" s="4">
        <f t="shared" si="8"/>
        <v>0</v>
      </c>
      <c r="AI25" s="4">
        <f t="shared" si="9"/>
        <v>28</v>
      </c>
    </row>
    <row r="26" spans="2:35" x14ac:dyDescent="0.25">
      <c r="B26" s="2" t="s">
        <v>21</v>
      </c>
      <c r="C26">
        <v>29</v>
      </c>
      <c r="I26">
        <v>14</v>
      </c>
      <c r="J26">
        <v>30</v>
      </c>
      <c r="P26">
        <v>11</v>
      </c>
      <c r="Q26">
        <v>84</v>
      </c>
      <c r="Y26" s="4">
        <f t="shared" si="0"/>
        <v>29</v>
      </c>
      <c r="Z26" s="4">
        <f t="shared" si="1"/>
        <v>14</v>
      </c>
      <c r="AA26" s="4">
        <f t="shared" si="2"/>
        <v>43</v>
      </c>
      <c r="AB26" s="4">
        <f t="shared" si="3"/>
        <v>0</v>
      </c>
      <c r="AC26" s="4">
        <f t="shared" si="4"/>
        <v>43</v>
      </c>
      <c r="AE26" s="4">
        <f t="shared" si="5"/>
        <v>30</v>
      </c>
      <c r="AF26" s="4">
        <f t="shared" si="6"/>
        <v>11</v>
      </c>
      <c r="AG26" s="4">
        <f t="shared" si="7"/>
        <v>41</v>
      </c>
      <c r="AH26" s="4">
        <f t="shared" si="8"/>
        <v>0</v>
      </c>
      <c r="AI26" s="4">
        <f t="shared" si="9"/>
        <v>41</v>
      </c>
    </row>
    <row r="27" spans="2:35" x14ac:dyDescent="0.25">
      <c r="B27" s="2" t="s">
        <v>22</v>
      </c>
      <c r="G27">
        <v>19</v>
      </c>
      <c r="N27">
        <v>17</v>
      </c>
      <c r="Q27">
        <v>36</v>
      </c>
      <c r="Y27" s="4">
        <f t="shared" si="0"/>
        <v>0</v>
      </c>
      <c r="Z27" s="4">
        <f t="shared" si="1"/>
        <v>0</v>
      </c>
      <c r="AA27" s="4">
        <f t="shared" si="2"/>
        <v>0</v>
      </c>
      <c r="AB27" s="4">
        <f t="shared" si="3"/>
        <v>19</v>
      </c>
      <c r="AC27" s="4">
        <f t="shared" si="4"/>
        <v>19</v>
      </c>
      <c r="AE27" s="4">
        <f t="shared" si="5"/>
        <v>0</v>
      </c>
      <c r="AF27" s="4">
        <f t="shared" si="6"/>
        <v>0</v>
      </c>
      <c r="AG27" s="4">
        <f t="shared" si="7"/>
        <v>0</v>
      </c>
      <c r="AH27" s="4">
        <f t="shared" si="8"/>
        <v>17</v>
      </c>
      <c r="AI27" s="4">
        <f t="shared" si="9"/>
        <v>17</v>
      </c>
    </row>
    <row r="28" spans="2:35" x14ac:dyDescent="0.25">
      <c r="B28" s="2" t="s">
        <v>23</v>
      </c>
      <c r="C28">
        <v>11</v>
      </c>
      <c r="J28">
        <v>13</v>
      </c>
      <c r="Q28">
        <v>24</v>
      </c>
      <c r="Y28" s="4">
        <f t="shared" si="0"/>
        <v>11</v>
      </c>
      <c r="Z28" s="4">
        <f t="shared" si="1"/>
        <v>0</v>
      </c>
      <c r="AA28" s="4">
        <f t="shared" si="2"/>
        <v>11</v>
      </c>
      <c r="AB28" s="4">
        <f t="shared" si="3"/>
        <v>0</v>
      </c>
      <c r="AC28" s="4">
        <f t="shared" si="4"/>
        <v>11</v>
      </c>
      <c r="AE28" s="4">
        <f t="shared" si="5"/>
        <v>13</v>
      </c>
      <c r="AF28" s="4">
        <f t="shared" si="6"/>
        <v>0</v>
      </c>
      <c r="AG28" s="4">
        <f t="shared" si="7"/>
        <v>13</v>
      </c>
      <c r="AH28" s="4">
        <f t="shared" si="8"/>
        <v>0</v>
      </c>
      <c r="AI28" s="4">
        <f t="shared" si="9"/>
        <v>13</v>
      </c>
    </row>
    <row r="29" spans="2:35" x14ac:dyDescent="0.25">
      <c r="B29" s="2" t="s">
        <v>24</v>
      </c>
      <c r="C29">
        <v>385</v>
      </c>
      <c r="G29">
        <v>194</v>
      </c>
      <c r="I29">
        <v>106</v>
      </c>
      <c r="J29">
        <v>413</v>
      </c>
      <c r="N29">
        <v>187</v>
      </c>
      <c r="P29">
        <v>126</v>
      </c>
      <c r="Q29">
        <v>1411</v>
      </c>
      <c r="Y29" s="4">
        <f t="shared" si="0"/>
        <v>385</v>
      </c>
      <c r="Z29" s="4">
        <f t="shared" si="1"/>
        <v>106</v>
      </c>
      <c r="AA29" s="4">
        <f t="shared" si="2"/>
        <v>491</v>
      </c>
      <c r="AB29" s="4">
        <f t="shared" si="3"/>
        <v>194</v>
      </c>
      <c r="AC29" s="4">
        <f t="shared" si="4"/>
        <v>685</v>
      </c>
      <c r="AE29" s="4">
        <f t="shared" si="5"/>
        <v>413</v>
      </c>
      <c r="AF29" s="4">
        <f t="shared" si="6"/>
        <v>126</v>
      </c>
      <c r="AG29" s="4">
        <f t="shared" si="7"/>
        <v>539</v>
      </c>
      <c r="AH29" s="4">
        <f t="shared" si="8"/>
        <v>187</v>
      </c>
      <c r="AI29" s="4">
        <f t="shared" si="9"/>
        <v>726</v>
      </c>
    </row>
    <row r="30" spans="2:35" x14ac:dyDescent="0.25">
      <c r="B30" s="2" t="s">
        <v>25</v>
      </c>
      <c r="C30">
        <v>247</v>
      </c>
      <c r="I30">
        <v>87</v>
      </c>
      <c r="J30">
        <v>254</v>
      </c>
      <c r="P30">
        <v>85</v>
      </c>
      <c r="Q30">
        <v>673</v>
      </c>
      <c r="Y30" s="4">
        <f t="shared" si="0"/>
        <v>247</v>
      </c>
      <c r="Z30" s="4">
        <f t="shared" si="1"/>
        <v>87</v>
      </c>
      <c r="AA30" s="4">
        <f t="shared" si="2"/>
        <v>334</v>
      </c>
      <c r="AB30" s="4">
        <f t="shared" si="3"/>
        <v>0</v>
      </c>
      <c r="AC30" s="4">
        <f t="shared" si="4"/>
        <v>334</v>
      </c>
      <c r="AE30" s="4">
        <f t="shared" si="5"/>
        <v>254</v>
      </c>
      <c r="AF30" s="4">
        <f t="shared" si="6"/>
        <v>85</v>
      </c>
      <c r="AG30" s="4">
        <f t="shared" si="7"/>
        <v>339</v>
      </c>
      <c r="AH30" s="4">
        <f t="shared" si="8"/>
        <v>0</v>
      </c>
      <c r="AI30" s="4">
        <f t="shared" si="9"/>
        <v>339</v>
      </c>
    </row>
    <row r="31" spans="2:35" x14ac:dyDescent="0.25">
      <c r="B31" s="2" t="s">
        <v>26</v>
      </c>
      <c r="G31">
        <v>187</v>
      </c>
      <c r="N31">
        <v>183</v>
      </c>
      <c r="Q31">
        <v>370</v>
      </c>
      <c r="Y31" s="4">
        <f t="shared" si="0"/>
        <v>0</v>
      </c>
      <c r="Z31" s="4">
        <f t="shared" si="1"/>
        <v>0</v>
      </c>
      <c r="AA31" s="4">
        <f t="shared" si="2"/>
        <v>0</v>
      </c>
      <c r="AB31" s="4">
        <f t="shared" si="3"/>
        <v>187</v>
      </c>
      <c r="AC31" s="4">
        <f t="shared" si="4"/>
        <v>187</v>
      </c>
      <c r="AE31" s="4">
        <f t="shared" si="5"/>
        <v>0</v>
      </c>
      <c r="AF31" s="4">
        <f t="shared" si="6"/>
        <v>0</v>
      </c>
      <c r="AG31" s="4">
        <f t="shared" si="7"/>
        <v>0</v>
      </c>
      <c r="AH31" s="4">
        <f t="shared" si="8"/>
        <v>183</v>
      </c>
      <c r="AI31" s="4">
        <f t="shared" si="9"/>
        <v>183</v>
      </c>
    </row>
    <row r="32" spans="2:35" x14ac:dyDescent="0.25">
      <c r="B32" s="2" t="s">
        <v>27</v>
      </c>
      <c r="C32">
        <v>108</v>
      </c>
      <c r="G32">
        <v>56</v>
      </c>
      <c r="I32">
        <v>26</v>
      </c>
      <c r="J32">
        <v>122</v>
      </c>
      <c r="N32">
        <v>57</v>
      </c>
      <c r="P32">
        <v>27</v>
      </c>
      <c r="Q32">
        <v>396</v>
      </c>
      <c r="Y32" s="4">
        <f t="shared" si="0"/>
        <v>108</v>
      </c>
      <c r="Z32" s="4">
        <f t="shared" si="1"/>
        <v>26</v>
      </c>
      <c r="AA32" s="4">
        <f t="shared" si="2"/>
        <v>134</v>
      </c>
      <c r="AB32" s="4">
        <f t="shared" si="3"/>
        <v>56</v>
      </c>
      <c r="AC32" s="4">
        <f t="shared" si="4"/>
        <v>190</v>
      </c>
      <c r="AE32" s="4">
        <f t="shared" si="5"/>
        <v>122</v>
      </c>
      <c r="AF32" s="4">
        <f t="shared" si="6"/>
        <v>27</v>
      </c>
      <c r="AG32" s="4">
        <f t="shared" si="7"/>
        <v>149</v>
      </c>
      <c r="AH32" s="4">
        <f t="shared" si="8"/>
        <v>57</v>
      </c>
      <c r="AI32" s="4">
        <f t="shared" si="9"/>
        <v>206</v>
      </c>
    </row>
    <row r="33" spans="2:35" x14ac:dyDescent="0.25">
      <c r="B33" s="2" t="s">
        <v>28</v>
      </c>
      <c r="C33">
        <v>207</v>
      </c>
      <c r="I33">
        <v>72</v>
      </c>
      <c r="J33">
        <v>217</v>
      </c>
      <c r="P33">
        <v>70</v>
      </c>
      <c r="Q33">
        <v>566</v>
      </c>
      <c r="Y33" s="4">
        <f t="shared" si="0"/>
        <v>207</v>
      </c>
      <c r="Z33" s="4">
        <f t="shared" si="1"/>
        <v>72</v>
      </c>
      <c r="AA33" s="4">
        <f t="shared" si="2"/>
        <v>279</v>
      </c>
      <c r="AB33" s="4">
        <f t="shared" si="3"/>
        <v>0</v>
      </c>
      <c r="AC33" s="4">
        <f t="shared" si="4"/>
        <v>279</v>
      </c>
      <c r="AE33" s="4">
        <f t="shared" si="5"/>
        <v>217</v>
      </c>
      <c r="AF33" s="4">
        <f t="shared" si="6"/>
        <v>70</v>
      </c>
      <c r="AG33" s="4">
        <f t="shared" si="7"/>
        <v>287</v>
      </c>
      <c r="AH33" s="4">
        <f t="shared" si="8"/>
        <v>0</v>
      </c>
      <c r="AI33" s="4">
        <f t="shared" si="9"/>
        <v>287</v>
      </c>
    </row>
    <row r="34" spans="2:35" x14ac:dyDescent="0.25">
      <c r="B34" s="2" t="s">
        <v>29</v>
      </c>
      <c r="G34">
        <v>134</v>
      </c>
      <c r="N34">
        <v>142</v>
      </c>
      <c r="Q34">
        <v>276</v>
      </c>
      <c r="Y34" s="4">
        <f t="shared" si="0"/>
        <v>0</v>
      </c>
      <c r="Z34" s="4">
        <f t="shared" si="1"/>
        <v>0</v>
      </c>
      <c r="AA34" s="4">
        <f t="shared" si="2"/>
        <v>0</v>
      </c>
      <c r="AB34" s="4">
        <f t="shared" si="3"/>
        <v>134</v>
      </c>
      <c r="AC34" s="4">
        <f t="shared" si="4"/>
        <v>134</v>
      </c>
      <c r="AE34" s="4">
        <f t="shared" si="5"/>
        <v>0</v>
      </c>
      <c r="AF34" s="4">
        <f t="shared" si="6"/>
        <v>0</v>
      </c>
      <c r="AG34" s="4">
        <f t="shared" si="7"/>
        <v>0</v>
      </c>
      <c r="AH34" s="4">
        <f t="shared" si="8"/>
        <v>142</v>
      </c>
      <c r="AI34" s="4">
        <f t="shared" si="9"/>
        <v>142</v>
      </c>
    </row>
    <row r="35" spans="2:35" x14ac:dyDescent="0.25">
      <c r="B35" s="2" t="s">
        <v>30</v>
      </c>
      <c r="C35">
        <v>53</v>
      </c>
      <c r="G35">
        <v>45</v>
      </c>
      <c r="I35">
        <v>20</v>
      </c>
      <c r="J35">
        <v>59</v>
      </c>
      <c r="N35">
        <v>46</v>
      </c>
      <c r="P35">
        <v>19</v>
      </c>
      <c r="Q35">
        <v>242</v>
      </c>
      <c r="Y35" s="4">
        <f t="shared" si="0"/>
        <v>53</v>
      </c>
      <c r="Z35" s="4">
        <f t="shared" si="1"/>
        <v>20</v>
      </c>
      <c r="AA35" s="4">
        <f t="shared" si="2"/>
        <v>73</v>
      </c>
      <c r="AB35" s="4">
        <f t="shared" si="3"/>
        <v>45</v>
      </c>
      <c r="AC35" s="4">
        <f t="shared" si="4"/>
        <v>118</v>
      </c>
      <c r="AE35" s="4">
        <f t="shared" si="5"/>
        <v>59</v>
      </c>
      <c r="AF35" s="4">
        <f t="shared" si="6"/>
        <v>19</v>
      </c>
      <c r="AG35" s="4">
        <f t="shared" si="7"/>
        <v>78</v>
      </c>
      <c r="AH35" s="4">
        <f t="shared" si="8"/>
        <v>46</v>
      </c>
      <c r="AI35" s="4">
        <f t="shared" si="9"/>
        <v>124</v>
      </c>
    </row>
    <row r="36" spans="2:35" x14ac:dyDescent="0.25">
      <c r="B36" s="2" t="s">
        <v>31</v>
      </c>
      <c r="C36">
        <v>60</v>
      </c>
      <c r="G36">
        <v>41</v>
      </c>
      <c r="I36">
        <v>17</v>
      </c>
      <c r="J36">
        <v>61</v>
      </c>
      <c r="N36">
        <v>33</v>
      </c>
      <c r="P36">
        <v>15</v>
      </c>
      <c r="Q36">
        <v>227</v>
      </c>
      <c r="Y36" s="4">
        <f t="shared" si="0"/>
        <v>60</v>
      </c>
      <c r="Z36" s="4">
        <f t="shared" si="1"/>
        <v>17</v>
      </c>
      <c r="AA36" s="4">
        <f t="shared" si="2"/>
        <v>77</v>
      </c>
      <c r="AB36" s="4">
        <f t="shared" si="3"/>
        <v>41</v>
      </c>
      <c r="AC36" s="4">
        <f t="shared" si="4"/>
        <v>118</v>
      </c>
      <c r="AE36" s="4">
        <f t="shared" si="5"/>
        <v>61</v>
      </c>
      <c r="AF36" s="4">
        <f t="shared" si="6"/>
        <v>15</v>
      </c>
      <c r="AG36" s="4">
        <f t="shared" si="7"/>
        <v>76</v>
      </c>
      <c r="AH36" s="4">
        <f t="shared" si="8"/>
        <v>33</v>
      </c>
      <c r="AI36" s="4">
        <f t="shared" si="9"/>
        <v>109</v>
      </c>
    </row>
    <row r="37" spans="2:35" x14ac:dyDescent="0.25">
      <c r="B37" s="2" t="s">
        <v>32</v>
      </c>
      <c r="C37">
        <v>35</v>
      </c>
      <c r="G37">
        <v>18</v>
      </c>
      <c r="I37">
        <v>10</v>
      </c>
      <c r="J37">
        <v>38</v>
      </c>
      <c r="N37">
        <v>18</v>
      </c>
      <c r="P37">
        <v>10</v>
      </c>
      <c r="Q37">
        <v>129</v>
      </c>
      <c r="Y37" s="4">
        <f t="shared" si="0"/>
        <v>35</v>
      </c>
      <c r="Z37" s="4">
        <f t="shared" si="1"/>
        <v>10</v>
      </c>
      <c r="AA37" s="4">
        <f t="shared" si="2"/>
        <v>45</v>
      </c>
      <c r="AB37" s="4">
        <f t="shared" si="3"/>
        <v>18</v>
      </c>
      <c r="AC37" s="4">
        <f t="shared" si="4"/>
        <v>63</v>
      </c>
      <c r="AE37" s="4">
        <f t="shared" si="5"/>
        <v>38</v>
      </c>
      <c r="AF37" s="4">
        <f t="shared" si="6"/>
        <v>10</v>
      </c>
      <c r="AG37" s="4">
        <f t="shared" si="7"/>
        <v>48</v>
      </c>
      <c r="AH37" s="4">
        <f t="shared" si="8"/>
        <v>18</v>
      </c>
      <c r="AI37" s="4">
        <f t="shared" si="9"/>
        <v>66</v>
      </c>
    </row>
    <row r="38" spans="2:35" x14ac:dyDescent="0.25">
      <c r="B38" s="2" t="s">
        <v>33</v>
      </c>
      <c r="C38">
        <v>7</v>
      </c>
      <c r="D38">
        <v>14</v>
      </c>
      <c r="J38">
        <v>3</v>
      </c>
      <c r="K38">
        <v>10</v>
      </c>
      <c r="Q38">
        <v>34</v>
      </c>
      <c r="Y38" s="4">
        <f t="shared" si="0"/>
        <v>21</v>
      </c>
      <c r="Z38" s="4">
        <f t="shared" si="1"/>
        <v>0</v>
      </c>
      <c r="AA38" s="4">
        <f t="shared" si="2"/>
        <v>21</v>
      </c>
      <c r="AB38" s="4">
        <f t="shared" si="3"/>
        <v>0</v>
      </c>
      <c r="AC38" s="4">
        <f t="shared" si="4"/>
        <v>21</v>
      </c>
      <c r="AE38" s="4">
        <f t="shared" si="5"/>
        <v>13</v>
      </c>
      <c r="AF38" s="4">
        <f t="shared" si="6"/>
        <v>0</v>
      </c>
      <c r="AG38" s="4">
        <f t="shared" si="7"/>
        <v>13</v>
      </c>
      <c r="AH38" s="4">
        <f t="shared" si="8"/>
        <v>0</v>
      </c>
      <c r="AI38" s="4">
        <f t="shared" si="9"/>
        <v>13</v>
      </c>
    </row>
    <row r="39" spans="2:35" x14ac:dyDescent="0.25">
      <c r="B39" s="2" t="s">
        <v>34</v>
      </c>
      <c r="C39">
        <v>74</v>
      </c>
      <c r="I39">
        <v>19</v>
      </c>
      <c r="J39">
        <v>64</v>
      </c>
      <c r="P39">
        <v>19</v>
      </c>
      <c r="Q39">
        <v>176</v>
      </c>
      <c r="Y39" s="4">
        <f t="shared" si="0"/>
        <v>74</v>
      </c>
      <c r="Z39" s="4">
        <f t="shared" si="1"/>
        <v>19</v>
      </c>
      <c r="AA39" s="4">
        <f t="shared" si="2"/>
        <v>93</v>
      </c>
      <c r="AB39" s="4">
        <f t="shared" si="3"/>
        <v>0</v>
      </c>
      <c r="AC39" s="4">
        <f t="shared" si="4"/>
        <v>93</v>
      </c>
      <c r="AE39" s="4">
        <f t="shared" si="5"/>
        <v>64</v>
      </c>
      <c r="AF39" s="4">
        <f t="shared" si="6"/>
        <v>19</v>
      </c>
      <c r="AG39" s="4">
        <f t="shared" si="7"/>
        <v>83</v>
      </c>
      <c r="AH39" s="4">
        <f t="shared" si="8"/>
        <v>0</v>
      </c>
      <c r="AI39" s="4">
        <f t="shared" si="9"/>
        <v>83</v>
      </c>
    </row>
    <row r="40" spans="2:35" x14ac:dyDescent="0.25">
      <c r="B40" s="2" t="s">
        <v>35</v>
      </c>
      <c r="C40">
        <v>11</v>
      </c>
      <c r="J40">
        <v>14</v>
      </c>
      <c r="Q40">
        <v>25</v>
      </c>
      <c r="Y40" s="4">
        <f t="shared" si="0"/>
        <v>11</v>
      </c>
      <c r="Z40" s="4">
        <f t="shared" si="1"/>
        <v>0</v>
      </c>
      <c r="AA40" s="4">
        <f t="shared" si="2"/>
        <v>11</v>
      </c>
      <c r="AB40" s="4">
        <f t="shared" si="3"/>
        <v>0</v>
      </c>
      <c r="AC40" s="4">
        <f t="shared" si="4"/>
        <v>11</v>
      </c>
      <c r="AE40" s="4">
        <f t="shared" si="5"/>
        <v>14</v>
      </c>
      <c r="AF40" s="4">
        <f t="shared" si="6"/>
        <v>0</v>
      </c>
      <c r="AG40" s="4">
        <f t="shared" si="7"/>
        <v>14</v>
      </c>
      <c r="AH40" s="4">
        <f t="shared" si="8"/>
        <v>0</v>
      </c>
      <c r="AI40" s="4">
        <f t="shared" si="9"/>
        <v>14</v>
      </c>
    </row>
    <row r="41" spans="2:35" x14ac:dyDescent="0.25">
      <c r="B41" s="2" t="s">
        <v>36</v>
      </c>
      <c r="G41">
        <v>40</v>
      </c>
      <c r="N41">
        <v>45</v>
      </c>
      <c r="Q41">
        <v>85</v>
      </c>
      <c r="Y41" s="4">
        <f t="shared" si="0"/>
        <v>0</v>
      </c>
      <c r="Z41" s="4">
        <f t="shared" si="1"/>
        <v>0</v>
      </c>
      <c r="AA41" s="4">
        <f t="shared" si="2"/>
        <v>0</v>
      </c>
      <c r="AB41" s="4">
        <f t="shared" si="3"/>
        <v>40</v>
      </c>
      <c r="AC41" s="4">
        <f t="shared" si="4"/>
        <v>40</v>
      </c>
      <c r="AE41" s="4">
        <f t="shared" si="5"/>
        <v>0</v>
      </c>
      <c r="AF41" s="4">
        <f t="shared" si="6"/>
        <v>0</v>
      </c>
      <c r="AG41" s="4">
        <f t="shared" si="7"/>
        <v>0</v>
      </c>
      <c r="AH41" s="4">
        <f t="shared" si="8"/>
        <v>45</v>
      </c>
      <c r="AI41" s="4">
        <f t="shared" si="9"/>
        <v>45</v>
      </c>
    </row>
    <row r="42" spans="2:35" x14ac:dyDescent="0.25">
      <c r="B42" s="2" t="s">
        <v>37</v>
      </c>
      <c r="C42">
        <v>5759</v>
      </c>
      <c r="I42">
        <v>1596</v>
      </c>
      <c r="J42">
        <v>5719</v>
      </c>
      <c r="P42">
        <v>1544</v>
      </c>
      <c r="Q42">
        <v>14618</v>
      </c>
      <c r="Y42" s="4">
        <f t="shared" si="0"/>
        <v>5759</v>
      </c>
      <c r="Z42" s="4">
        <f t="shared" si="1"/>
        <v>1596</v>
      </c>
      <c r="AA42" s="4">
        <f t="shared" si="2"/>
        <v>7355</v>
      </c>
      <c r="AB42" s="4">
        <f t="shared" si="3"/>
        <v>0</v>
      </c>
      <c r="AC42" s="4">
        <f t="shared" si="4"/>
        <v>7355</v>
      </c>
      <c r="AE42" s="4">
        <f t="shared" si="5"/>
        <v>5719</v>
      </c>
      <c r="AF42" s="4">
        <f t="shared" si="6"/>
        <v>1544</v>
      </c>
      <c r="AG42" s="4">
        <f t="shared" si="7"/>
        <v>7263</v>
      </c>
      <c r="AH42" s="4">
        <f t="shared" si="8"/>
        <v>0</v>
      </c>
      <c r="AI42" s="4">
        <f t="shared" si="9"/>
        <v>7263</v>
      </c>
    </row>
    <row r="43" spans="2:35" x14ac:dyDescent="0.25">
      <c r="B43" s="2" t="s">
        <v>38</v>
      </c>
      <c r="G43">
        <v>3172</v>
      </c>
      <c r="N43">
        <v>3139</v>
      </c>
      <c r="Q43">
        <v>6311</v>
      </c>
      <c r="Y43" s="4">
        <f t="shared" si="0"/>
        <v>0</v>
      </c>
      <c r="Z43" s="4">
        <f t="shared" si="1"/>
        <v>0</v>
      </c>
      <c r="AA43" s="4">
        <f t="shared" si="2"/>
        <v>0</v>
      </c>
      <c r="AB43" s="4">
        <f t="shared" si="3"/>
        <v>3172</v>
      </c>
      <c r="AC43" s="4">
        <f t="shared" si="4"/>
        <v>3172</v>
      </c>
      <c r="AE43" s="4">
        <f t="shared" si="5"/>
        <v>0</v>
      </c>
      <c r="AF43" s="4">
        <f t="shared" si="6"/>
        <v>0</v>
      </c>
      <c r="AG43" s="4">
        <f t="shared" si="7"/>
        <v>0</v>
      </c>
      <c r="AH43" s="4">
        <f t="shared" si="8"/>
        <v>3139</v>
      </c>
      <c r="AI43" s="4">
        <f t="shared" si="9"/>
        <v>3139</v>
      </c>
    </row>
    <row r="44" spans="2:35" x14ac:dyDescent="0.25">
      <c r="B44" s="2" t="s">
        <v>39</v>
      </c>
      <c r="C44">
        <v>148</v>
      </c>
      <c r="I44">
        <v>52</v>
      </c>
      <c r="J44">
        <v>166</v>
      </c>
      <c r="P44">
        <v>51</v>
      </c>
      <c r="Q44">
        <v>417</v>
      </c>
      <c r="Y44" s="4">
        <f t="shared" si="0"/>
        <v>148</v>
      </c>
      <c r="Z44" s="4">
        <f t="shared" si="1"/>
        <v>52</v>
      </c>
      <c r="AA44" s="4">
        <f t="shared" si="2"/>
        <v>200</v>
      </c>
      <c r="AB44" s="4">
        <f t="shared" si="3"/>
        <v>0</v>
      </c>
      <c r="AC44" s="4">
        <f t="shared" si="4"/>
        <v>200</v>
      </c>
      <c r="AE44" s="4">
        <f t="shared" si="5"/>
        <v>166</v>
      </c>
      <c r="AF44" s="4">
        <f t="shared" si="6"/>
        <v>51</v>
      </c>
      <c r="AG44" s="4">
        <f t="shared" si="7"/>
        <v>217</v>
      </c>
      <c r="AH44" s="4">
        <f t="shared" si="8"/>
        <v>0</v>
      </c>
      <c r="AI44" s="4">
        <f t="shared" si="9"/>
        <v>217</v>
      </c>
    </row>
    <row r="45" spans="2:35" x14ac:dyDescent="0.25">
      <c r="B45" s="2" t="s">
        <v>40</v>
      </c>
      <c r="G45">
        <v>86</v>
      </c>
      <c r="N45">
        <v>105</v>
      </c>
      <c r="Q45">
        <v>191</v>
      </c>
      <c r="Y45" s="4">
        <f t="shared" si="0"/>
        <v>0</v>
      </c>
      <c r="Z45" s="4">
        <f t="shared" si="1"/>
        <v>0</v>
      </c>
      <c r="AA45" s="4">
        <f t="shared" si="2"/>
        <v>0</v>
      </c>
      <c r="AB45" s="4">
        <f t="shared" si="3"/>
        <v>86</v>
      </c>
      <c r="AC45" s="4">
        <f t="shared" si="4"/>
        <v>86</v>
      </c>
      <c r="AE45" s="4">
        <f t="shared" si="5"/>
        <v>0</v>
      </c>
      <c r="AF45" s="4">
        <f t="shared" si="6"/>
        <v>0</v>
      </c>
      <c r="AG45" s="4">
        <f t="shared" si="7"/>
        <v>0</v>
      </c>
      <c r="AH45" s="4">
        <f t="shared" si="8"/>
        <v>105</v>
      </c>
      <c r="AI45" s="4">
        <f t="shared" si="9"/>
        <v>105</v>
      </c>
    </row>
    <row r="46" spans="2:35" x14ac:dyDescent="0.25">
      <c r="B46" s="2" t="s">
        <v>41</v>
      </c>
      <c r="C46">
        <v>199</v>
      </c>
      <c r="I46">
        <v>38</v>
      </c>
      <c r="J46">
        <v>210</v>
      </c>
      <c r="P46">
        <v>35</v>
      </c>
      <c r="Q46">
        <v>482</v>
      </c>
      <c r="Y46" s="4">
        <f t="shared" si="0"/>
        <v>199</v>
      </c>
      <c r="Z46" s="4">
        <f t="shared" si="1"/>
        <v>38</v>
      </c>
      <c r="AA46" s="4">
        <f t="shared" si="2"/>
        <v>237</v>
      </c>
      <c r="AB46" s="4">
        <f t="shared" si="3"/>
        <v>0</v>
      </c>
      <c r="AC46" s="4">
        <f t="shared" si="4"/>
        <v>237</v>
      </c>
      <c r="AE46" s="4">
        <f t="shared" si="5"/>
        <v>210</v>
      </c>
      <c r="AF46" s="4">
        <f t="shared" si="6"/>
        <v>35</v>
      </c>
      <c r="AG46" s="4">
        <f t="shared" si="7"/>
        <v>245</v>
      </c>
      <c r="AH46" s="4">
        <f t="shared" si="8"/>
        <v>0</v>
      </c>
      <c r="AI46" s="4">
        <f t="shared" si="9"/>
        <v>245</v>
      </c>
    </row>
    <row r="47" spans="2:35" x14ac:dyDescent="0.25">
      <c r="B47" s="2" t="s">
        <v>42</v>
      </c>
      <c r="G47">
        <v>66</v>
      </c>
      <c r="N47">
        <v>72</v>
      </c>
      <c r="Q47">
        <v>138</v>
      </c>
      <c r="Y47" s="4">
        <f t="shared" si="0"/>
        <v>0</v>
      </c>
      <c r="Z47" s="4">
        <f t="shared" si="1"/>
        <v>0</v>
      </c>
      <c r="AA47" s="4">
        <f t="shared" si="2"/>
        <v>0</v>
      </c>
      <c r="AB47" s="4">
        <f t="shared" si="3"/>
        <v>66</v>
      </c>
      <c r="AC47" s="4">
        <f t="shared" si="4"/>
        <v>66</v>
      </c>
      <c r="AE47" s="4">
        <f t="shared" si="5"/>
        <v>0</v>
      </c>
      <c r="AF47" s="4">
        <f t="shared" si="6"/>
        <v>0</v>
      </c>
      <c r="AG47" s="4">
        <f t="shared" si="7"/>
        <v>0</v>
      </c>
      <c r="AH47" s="4">
        <f t="shared" si="8"/>
        <v>72</v>
      </c>
      <c r="AI47" s="4">
        <f t="shared" si="9"/>
        <v>72</v>
      </c>
    </row>
    <row r="48" spans="2:35" x14ac:dyDescent="0.25">
      <c r="B48" s="2" t="s">
        <v>43</v>
      </c>
      <c r="C48">
        <v>212</v>
      </c>
      <c r="I48">
        <v>63</v>
      </c>
      <c r="J48">
        <v>219</v>
      </c>
      <c r="P48">
        <v>52</v>
      </c>
      <c r="Q48">
        <v>546</v>
      </c>
      <c r="Y48" s="4">
        <f t="shared" si="0"/>
        <v>212</v>
      </c>
      <c r="Z48" s="4">
        <f t="shared" si="1"/>
        <v>63</v>
      </c>
      <c r="AA48" s="4">
        <f t="shared" si="2"/>
        <v>275</v>
      </c>
      <c r="AB48" s="4">
        <f t="shared" si="3"/>
        <v>0</v>
      </c>
      <c r="AC48" s="4">
        <f t="shared" si="4"/>
        <v>275</v>
      </c>
      <c r="AE48" s="4">
        <f t="shared" si="5"/>
        <v>219</v>
      </c>
      <c r="AF48" s="4">
        <f t="shared" si="6"/>
        <v>52</v>
      </c>
      <c r="AG48" s="4">
        <f t="shared" si="7"/>
        <v>271</v>
      </c>
      <c r="AH48" s="4">
        <f t="shared" si="8"/>
        <v>0</v>
      </c>
      <c r="AI48" s="4">
        <f t="shared" si="9"/>
        <v>271</v>
      </c>
    </row>
    <row r="49" spans="2:35" x14ac:dyDescent="0.25">
      <c r="B49" s="2" t="s">
        <v>44</v>
      </c>
      <c r="G49">
        <v>86</v>
      </c>
      <c r="N49">
        <v>95</v>
      </c>
      <c r="Q49">
        <v>181</v>
      </c>
      <c r="Y49" s="4">
        <f t="shared" si="0"/>
        <v>0</v>
      </c>
      <c r="Z49" s="4">
        <f t="shared" si="1"/>
        <v>0</v>
      </c>
      <c r="AA49" s="4">
        <f t="shared" si="2"/>
        <v>0</v>
      </c>
      <c r="AB49" s="4">
        <f t="shared" si="3"/>
        <v>86</v>
      </c>
      <c r="AC49" s="4">
        <f t="shared" si="4"/>
        <v>86</v>
      </c>
      <c r="AE49" s="4">
        <f t="shared" si="5"/>
        <v>0</v>
      </c>
      <c r="AF49" s="4">
        <f t="shared" si="6"/>
        <v>0</v>
      </c>
      <c r="AG49" s="4">
        <f t="shared" si="7"/>
        <v>0</v>
      </c>
      <c r="AH49" s="4">
        <f t="shared" si="8"/>
        <v>95</v>
      </c>
      <c r="AI49" s="4">
        <f t="shared" si="9"/>
        <v>95</v>
      </c>
    </row>
    <row r="50" spans="2:35" x14ac:dyDescent="0.25">
      <c r="B50" s="2" t="s">
        <v>45</v>
      </c>
      <c r="G50">
        <v>114</v>
      </c>
      <c r="N50">
        <v>105</v>
      </c>
      <c r="Q50">
        <v>219</v>
      </c>
      <c r="Y50" s="4">
        <f t="shared" si="0"/>
        <v>0</v>
      </c>
      <c r="Z50" s="4">
        <f t="shared" si="1"/>
        <v>0</v>
      </c>
      <c r="AA50" s="4">
        <f t="shared" si="2"/>
        <v>0</v>
      </c>
      <c r="AB50" s="4">
        <f t="shared" si="3"/>
        <v>114</v>
      </c>
      <c r="AC50" s="4">
        <f t="shared" si="4"/>
        <v>114</v>
      </c>
      <c r="AE50" s="4">
        <f t="shared" si="5"/>
        <v>0</v>
      </c>
      <c r="AF50" s="4">
        <f t="shared" si="6"/>
        <v>0</v>
      </c>
      <c r="AG50" s="4">
        <f t="shared" si="7"/>
        <v>0</v>
      </c>
      <c r="AH50" s="4">
        <f t="shared" si="8"/>
        <v>105</v>
      </c>
      <c r="AI50" s="4">
        <f t="shared" si="9"/>
        <v>105</v>
      </c>
    </row>
    <row r="51" spans="2:35" x14ac:dyDescent="0.25">
      <c r="B51" s="2" t="s">
        <v>46</v>
      </c>
      <c r="C51">
        <v>146</v>
      </c>
      <c r="I51">
        <v>18</v>
      </c>
      <c r="J51">
        <v>138</v>
      </c>
      <c r="P51">
        <v>21</v>
      </c>
      <c r="Q51">
        <v>323</v>
      </c>
      <c r="Y51" s="4">
        <f t="shared" si="0"/>
        <v>146</v>
      </c>
      <c r="Z51" s="4">
        <f t="shared" si="1"/>
        <v>18</v>
      </c>
      <c r="AA51" s="4">
        <f t="shared" si="2"/>
        <v>164</v>
      </c>
      <c r="AB51" s="4">
        <f t="shared" si="3"/>
        <v>0</v>
      </c>
      <c r="AC51" s="4">
        <f t="shared" si="4"/>
        <v>164</v>
      </c>
      <c r="AE51" s="4">
        <f t="shared" si="5"/>
        <v>138</v>
      </c>
      <c r="AF51" s="4">
        <f t="shared" si="6"/>
        <v>21</v>
      </c>
      <c r="AG51" s="4">
        <f t="shared" si="7"/>
        <v>159</v>
      </c>
      <c r="AH51" s="4">
        <f t="shared" si="8"/>
        <v>0</v>
      </c>
      <c r="AI51" s="4">
        <f t="shared" si="9"/>
        <v>159</v>
      </c>
    </row>
    <row r="52" spans="2:35" x14ac:dyDescent="0.25">
      <c r="B52" s="2" t="s">
        <v>47</v>
      </c>
      <c r="C52">
        <v>137</v>
      </c>
      <c r="I52">
        <v>13</v>
      </c>
      <c r="J52">
        <v>132</v>
      </c>
      <c r="P52">
        <v>12</v>
      </c>
      <c r="Q52">
        <v>294</v>
      </c>
      <c r="Y52" s="4">
        <f t="shared" si="0"/>
        <v>137</v>
      </c>
      <c r="Z52" s="4">
        <f t="shared" si="1"/>
        <v>13</v>
      </c>
      <c r="AA52" s="4">
        <f t="shared" si="2"/>
        <v>150</v>
      </c>
      <c r="AB52" s="4">
        <f t="shared" si="3"/>
        <v>0</v>
      </c>
      <c r="AC52" s="4">
        <f t="shared" si="4"/>
        <v>150</v>
      </c>
      <c r="AE52" s="4">
        <f t="shared" si="5"/>
        <v>132</v>
      </c>
      <c r="AF52" s="4">
        <f t="shared" si="6"/>
        <v>12</v>
      </c>
      <c r="AG52" s="4">
        <f t="shared" si="7"/>
        <v>144</v>
      </c>
      <c r="AH52" s="4">
        <f t="shared" si="8"/>
        <v>0</v>
      </c>
      <c r="AI52" s="4">
        <f t="shared" si="9"/>
        <v>144</v>
      </c>
    </row>
    <row r="53" spans="2:35" x14ac:dyDescent="0.25">
      <c r="B53" s="2" t="s">
        <v>48</v>
      </c>
      <c r="C53">
        <v>182</v>
      </c>
      <c r="I53">
        <v>65</v>
      </c>
      <c r="J53">
        <v>185</v>
      </c>
      <c r="P53">
        <v>57</v>
      </c>
      <c r="Q53">
        <v>489</v>
      </c>
      <c r="Y53" s="4">
        <f t="shared" si="0"/>
        <v>182</v>
      </c>
      <c r="Z53" s="4">
        <f t="shared" si="1"/>
        <v>65</v>
      </c>
      <c r="AA53" s="4">
        <f t="shared" si="2"/>
        <v>247</v>
      </c>
      <c r="AB53" s="4">
        <f t="shared" si="3"/>
        <v>0</v>
      </c>
      <c r="AC53" s="4">
        <f t="shared" si="4"/>
        <v>247</v>
      </c>
      <c r="AE53" s="4">
        <f t="shared" si="5"/>
        <v>185</v>
      </c>
      <c r="AF53" s="4">
        <f t="shared" si="6"/>
        <v>57</v>
      </c>
      <c r="AG53" s="4">
        <f t="shared" si="7"/>
        <v>242</v>
      </c>
      <c r="AH53" s="4">
        <f t="shared" si="8"/>
        <v>0</v>
      </c>
      <c r="AI53" s="4">
        <f t="shared" si="9"/>
        <v>242</v>
      </c>
    </row>
    <row r="54" spans="2:35" x14ac:dyDescent="0.25">
      <c r="B54" s="2" t="s">
        <v>49</v>
      </c>
      <c r="G54">
        <v>94</v>
      </c>
      <c r="N54">
        <v>108</v>
      </c>
      <c r="Q54">
        <v>202</v>
      </c>
      <c r="Y54" s="4">
        <f t="shared" si="0"/>
        <v>0</v>
      </c>
      <c r="Z54" s="4">
        <f t="shared" si="1"/>
        <v>0</v>
      </c>
      <c r="AA54" s="4">
        <f t="shared" si="2"/>
        <v>0</v>
      </c>
      <c r="AB54" s="4">
        <f t="shared" si="3"/>
        <v>94</v>
      </c>
      <c r="AC54" s="4">
        <f t="shared" si="4"/>
        <v>94</v>
      </c>
      <c r="AE54" s="4">
        <f t="shared" si="5"/>
        <v>0</v>
      </c>
      <c r="AF54" s="4">
        <f t="shared" si="6"/>
        <v>0</v>
      </c>
      <c r="AG54" s="4">
        <f t="shared" si="7"/>
        <v>0</v>
      </c>
      <c r="AH54" s="4">
        <f t="shared" si="8"/>
        <v>108</v>
      </c>
      <c r="AI54" s="4">
        <f t="shared" si="9"/>
        <v>108</v>
      </c>
    </row>
    <row r="55" spans="2:35" x14ac:dyDescent="0.25">
      <c r="B55" s="2" t="s">
        <v>50</v>
      </c>
      <c r="C55">
        <v>109</v>
      </c>
      <c r="G55">
        <v>56</v>
      </c>
      <c r="I55">
        <v>34</v>
      </c>
      <c r="J55">
        <v>110</v>
      </c>
      <c r="N55">
        <v>66</v>
      </c>
      <c r="P55">
        <v>31</v>
      </c>
      <c r="Q55">
        <v>406</v>
      </c>
      <c r="Y55" s="4">
        <f t="shared" si="0"/>
        <v>109</v>
      </c>
      <c r="Z55" s="4">
        <f t="shared" si="1"/>
        <v>34</v>
      </c>
      <c r="AA55" s="4">
        <f t="shared" si="2"/>
        <v>143</v>
      </c>
      <c r="AB55" s="4">
        <f t="shared" si="3"/>
        <v>56</v>
      </c>
      <c r="AC55" s="4">
        <f t="shared" si="4"/>
        <v>199</v>
      </c>
      <c r="AE55" s="4">
        <f t="shared" si="5"/>
        <v>110</v>
      </c>
      <c r="AF55" s="4">
        <f t="shared" si="6"/>
        <v>31</v>
      </c>
      <c r="AG55" s="4">
        <f t="shared" si="7"/>
        <v>141</v>
      </c>
      <c r="AH55" s="4">
        <f t="shared" si="8"/>
        <v>66</v>
      </c>
      <c r="AI55" s="4">
        <f t="shared" si="9"/>
        <v>207</v>
      </c>
    </row>
    <row r="56" spans="2:35" x14ac:dyDescent="0.25">
      <c r="B56" s="2" t="s">
        <v>51</v>
      </c>
      <c r="C56">
        <v>61</v>
      </c>
      <c r="G56">
        <v>37</v>
      </c>
      <c r="I56">
        <v>20</v>
      </c>
      <c r="J56">
        <v>59</v>
      </c>
      <c r="N56">
        <v>41</v>
      </c>
      <c r="P56">
        <v>17</v>
      </c>
      <c r="Q56">
        <v>235</v>
      </c>
      <c r="Y56" s="4">
        <f t="shared" si="0"/>
        <v>61</v>
      </c>
      <c r="Z56" s="4">
        <f t="shared" si="1"/>
        <v>20</v>
      </c>
      <c r="AA56" s="4">
        <f t="shared" si="2"/>
        <v>81</v>
      </c>
      <c r="AB56" s="4">
        <f t="shared" si="3"/>
        <v>37</v>
      </c>
      <c r="AC56" s="4">
        <f t="shared" si="4"/>
        <v>118</v>
      </c>
      <c r="AE56" s="4">
        <f t="shared" si="5"/>
        <v>59</v>
      </c>
      <c r="AF56" s="4">
        <f t="shared" si="6"/>
        <v>17</v>
      </c>
      <c r="AG56" s="4">
        <f t="shared" si="7"/>
        <v>76</v>
      </c>
      <c r="AH56" s="4">
        <f t="shared" si="8"/>
        <v>41</v>
      </c>
      <c r="AI56" s="4">
        <f t="shared" si="9"/>
        <v>117</v>
      </c>
    </row>
    <row r="57" spans="2:35" x14ac:dyDescent="0.25">
      <c r="B57" s="2" t="s">
        <v>52</v>
      </c>
      <c r="C57">
        <v>25</v>
      </c>
      <c r="G57">
        <v>15</v>
      </c>
      <c r="I57">
        <v>8</v>
      </c>
      <c r="J57">
        <v>32</v>
      </c>
      <c r="N57">
        <v>12</v>
      </c>
      <c r="P57">
        <v>11</v>
      </c>
      <c r="Q57">
        <v>103</v>
      </c>
      <c r="Y57" s="4">
        <f t="shared" si="0"/>
        <v>25</v>
      </c>
      <c r="Z57" s="4">
        <f t="shared" si="1"/>
        <v>8</v>
      </c>
      <c r="AA57" s="4">
        <f t="shared" si="2"/>
        <v>33</v>
      </c>
      <c r="AB57" s="4">
        <f t="shared" si="3"/>
        <v>15</v>
      </c>
      <c r="AC57" s="4">
        <f t="shared" si="4"/>
        <v>48</v>
      </c>
      <c r="AE57" s="4">
        <f t="shared" si="5"/>
        <v>32</v>
      </c>
      <c r="AF57" s="4">
        <f t="shared" si="6"/>
        <v>11</v>
      </c>
      <c r="AG57" s="4">
        <f t="shared" si="7"/>
        <v>43</v>
      </c>
      <c r="AH57" s="4">
        <f t="shared" si="8"/>
        <v>12</v>
      </c>
      <c r="AI57" s="4">
        <f t="shared" si="9"/>
        <v>55</v>
      </c>
    </row>
    <row r="58" spans="2:35" x14ac:dyDescent="0.25">
      <c r="B58" s="2" t="s">
        <v>53</v>
      </c>
      <c r="C58">
        <v>5</v>
      </c>
      <c r="J58">
        <v>6</v>
      </c>
      <c r="Q58">
        <v>11</v>
      </c>
      <c r="Y58" s="4">
        <f t="shared" si="0"/>
        <v>5</v>
      </c>
      <c r="Z58" s="4">
        <f t="shared" si="1"/>
        <v>0</v>
      </c>
      <c r="AA58" s="4">
        <f t="shared" si="2"/>
        <v>5</v>
      </c>
      <c r="AB58" s="4">
        <f t="shared" si="3"/>
        <v>0</v>
      </c>
      <c r="AC58" s="4">
        <f t="shared" si="4"/>
        <v>5</v>
      </c>
      <c r="AE58" s="4">
        <f t="shared" si="5"/>
        <v>6</v>
      </c>
      <c r="AF58" s="4">
        <f t="shared" si="6"/>
        <v>0</v>
      </c>
      <c r="AG58" s="4">
        <f t="shared" si="7"/>
        <v>6</v>
      </c>
      <c r="AH58" s="4">
        <f t="shared" si="8"/>
        <v>0</v>
      </c>
      <c r="AI58" s="4">
        <f t="shared" si="9"/>
        <v>6</v>
      </c>
    </row>
    <row r="59" spans="2:35" x14ac:dyDescent="0.25">
      <c r="B59" s="2" t="s">
        <v>54</v>
      </c>
      <c r="C59">
        <v>7</v>
      </c>
      <c r="J59">
        <v>8</v>
      </c>
      <c r="Q59">
        <v>15</v>
      </c>
      <c r="Y59" s="4">
        <f t="shared" si="0"/>
        <v>7</v>
      </c>
      <c r="Z59" s="4">
        <f t="shared" si="1"/>
        <v>0</v>
      </c>
      <c r="AA59" s="4">
        <f t="shared" si="2"/>
        <v>7</v>
      </c>
      <c r="AB59" s="4">
        <f t="shared" si="3"/>
        <v>0</v>
      </c>
      <c r="AC59" s="4">
        <f t="shared" si="4"/>
        <v>7</v>
      </c>
      <c r="AE59" s="4">
        <f t="shared" si="5"/>
        <v>8</v>
      </c>
      <c r="AF59" s="4">
        <f t="shared" si="6"/>
        <v>0</v>
      </c>
      <c r="AG59" s="4">
        <f t="shared" si="7"/>
        <v>8</v>
      </c>
      <c r="AH59" s="4">
        <f t="shared" si="8"/>
        <v>0</v>
      </c>
      <c r="AI59" s="4">
        <f t="shared" si="9"/>
        <v>8</v>
      </c>
    </row>
    <row r="60" spans="2:35" x14ac:dyDescent="0.25">
      <c r="B60" s="2" t="s">
        <v>55</v>
      </c>
      <c r="C60">
        <v>8</v>
      </c>
      <c r="J60">
        <v>10</v>
      </c>
      <c r="Q60">
        <v>18</v>
      </c>
      <c r="Y60" s="4">
        <f t="shared" si="0"/>
        <v>8</v>
      </c>
      <c r="Z60" s="4">
        <f t="shared" si="1"/>
        <v>0</v>
      </c>
      <c r="AA60" s="4">
        <f t="shared" si="2"/>
        <v>8</v>
      </c>
      <c r="AB60" s="4">
        <f t="shared" si="3"/>
        <v>0</v>
      </c>
      <c r="AC60" s="4">
        <f t="shared" si="4"/>
        <v>8</v>
      </c>
      <c r="AE60" s="4">
        <f t="shared" si="5"/>
        <v>10</v>
      </c>
      <c r="AF60" s="4">
        <f t="shared" si="6"/>
        <v>0</v>
      </c>
      <c r="AG60" s="4">
        <f t="shared" si="7"/>
        <v>10</v>
      </c>
      <c r="AH60" s="4">
        <f t="shared" si="8"/>
        <v>0</v>
      </c>
      <c r="AI60" s="4">
        <f t="shared" si="9"/>
        <v>10</v>
      </c>
    </row>
    <row r="61" spans="2:35" x14ac:dyDescent="0.25">
      <c r="B61" s="2" t="s">
        <v>56</v>
      </c>
      <c r="C61">
        <v>747</v>
      </c>
      <c r="I61">
        <v>247</v>
      </c>
      <c r="J61">
        <v>738</v>
      </c>
      <c r="P61">
        <v>243</v>
      </c>
      <c r="Q61">
        <v>1975</v>
      </c>
      <c r="Y61" s="4">
        <f t="shared" si="0"/>
        <v>747</v>
      </c>
      <c r="Z61" s="4">
        <f t="shared" si="1"/>
        <v>247</v>
      </c>
      <c r="AA61" s="4">
        <f t="shared" si="2"/>
        <v>994</v>
      </c>
      <c r="AB61" s="4">
        <f t="shared" si="3"/>
        <v>0</v>
      </c>
      <c r="AC61" s="4">
        <f t="shared" si="4"/>
        <v>994</v>
      </c>
      <c r="AE61" s="4">
        <f t="shared" si="5"/>
        <v>738</v>
      </c>
      <c r="AF61" s="4">
        <f t="shared" si="6"/>
        <v>243</v>
      </c>
      <c r="AG61" s="4">
        <f t="shared" si="7"/>
        <v>981</v>
      </c>
      <c r="AH61" s="4">
        <f t="shared" si="8"/>
        <v>0</v>
      </c>
      <c r="AI61" s="4">
        <f t="shared" si="9"/>
        <v>981</v>
      </c>
    </row>
    <row r="62" spans="2:35" x14ac:dyDescent="0.25">
      <c r="B62" s="2" t="s">
        <v>57</v>
      </c>
      <c r="C62">
        <v>57</v>
      </c>
      <c r="J62">
        <v>68</v>
      </c>
      <c r="Q62">
        <v>125</v>
      </c>
      <c r="Y62" s="4">
        <f t="shared" si="0"/>
        <v>57</v>
      </c>
      <c r="Z62" s="4">
        <f t="shared" si="1"/>
        <v>0</v>
      </c>
      <c r="AA62" s="4">
        <f t="shared" si="2"/>
        <v>57</v>
      </c>
      <c r="AB62" s="4">
        <f t="shared" si="3"/>
        <v>0</v>
      </c>
      <c r="AC62" s="4">
        <f t="shared" si="4"/>
        <v>57</v>
      </c>
      <c r="AE62" s="4">
        <f t="shared" si="5"/>
        <v>68</v>
      </c>
      <c r="AF62" s="4">
        <f t="shared" si="6"/>
        <v>0</v>
      </c>
      <c r="AG62" s="4">
        <f t="shared" si="7"/>
        <v>68</v>
      </c>
      <c r="AH62" s="4">
        <f t="shared" si="8"/>
        <v>0</v>
      </c>
      <c r="AI62" s="4">
        <f t="shared" si="9"/>
        <v>68</v>
      </c>
    </row>
    <row r="63" spans="2:35" x14ac:dyDescent="0.25">
      <c r="B63" s="2" t="s">
        <v>58</v>
      </c>
      <c r="C63">
        <v>5</v>
      </c>
      <c r="J63">
        <v>7</v>
      </c>
      <c r="Q63">
        <v>12</v>
      </c>
      <c r="Y63" s="4">
        <f t="shared" si="0"/>
        <v>5</v>
      </c>
      <c r="Z63" s="4">
        <f t="shared" si="1"/>
        <v>0</v>
      </c>
      <c r="AA63" s="4">
        <f t="shared" si="2"/>
        <v>5</v>
      </c>
      <c r="AB63" s="4">
        <f t="shared" si="3"/>
        <v>0</v>
      </c>
      <c r="AC63" s="4">
        <f t="shared" si="4"/>
        <v>5</v>
      </c>
      <c r="AE63" s="4">
        <f t="shared" si="5"/>
        <v>7</v>
      </c>
      <c r="AF63" s="4">
        <f t="shared" si="6"/>
        <v>0</v>
      </c>
      <c r="AG63" s="4">
        <f t="shared" si="7"/>
        <v>7</v>
      </c>
      <c r="AH63" s="4">
        <f t="shared" si="8"/>
        <v>0</v>
      </c>
      <c r="AI63" s="4">
        <f t="shared" si="9"/>
        <v>7</v>
      </c>
    </row>
    <row r="64" spans="2:35" x14ac:dyDescent="0.25">
      <c r="B64" s="2" t="s">
        <v>59</v>
      </c>
      <c r="C64">
        <v>0</v>
      </c>
      <c r="Q64">
        <v>0</v>
      </c>
      <c r="Y64" s="4">
        <f t="shared" si="0"/>
        <v>0</v>
      </c>
      <c r="Z64" s="4">
        <f t="shared" si="1"/>
        <v>0</v>
      </c>
      <c r="AA64" s="4">
        <f t="shared" si="2"/>
        <v>0</v>
      </c>
      <c r="AB64" s="4">
        <f t="shared" si="3"/>
        <v>0</v>
      </c>
      <c r="AC64" s="4">
        <f t="shared" si="4"/>
        <v>0</v>
      </c>
      <c r="AE64" s="4">
        <f t="shared" si="5"/>
        <v>0</v>
      </c>
      <c r="AF64" s="4">
        <f t="shared" si="6"/>
        <v>0</v>
      </c>
      <c r="AG64" s="4">
        <f t="shared" si="7"/>
        <v>0</v>
      </c>
      <c r="AH64" s="4">
        <f t="shared" si="8"/>
        <v>0</v>
      </c>
      <c r="AI64" s="4">
        <f t="shared" si="9"/>
        <v>0</v>
      </c>
    </row>
    <row r="65" spans="2:35" x14ac:dyDescent="0.25">
      <c r="B65" s="2" t="s">
        <v>60</v>
      </c>
      <c r="C65">
        <v>72</v>
      </c>
      <c r="J65">
        <v>63</v>
      </c>
      <c r="Q65">
        <v>135</v>
      </c>
      <c r="Y65" s="4">
        <f t="shared" si="0"/>
        <v>72</v>
      </c>
      <c r="Z65" s="4">
        <f t="shared" si="1"/>
        <v>0</v>
      </c>
      <c r="AA65" s="4">
        <f t="shared" si="2"/>
        <v>72</v>
      </c>
      <c r="AB65" s="4">
        <f t="shared" si="3"/>
        <v>0</v>
      </c>
      <c r="AC65" s="4">
        <f t="shared" si="4"/>
        <v>72</v>
      </c>
      <c r="AE65" s="4">
        <f t="shared" si="5"/>
        <v>63</v>
      </c>
      <c r="AF65" s="4">
        <f t="shared" si="6"/>
        <v>0</v>
      </c>
      <c r="AG65" s="4">
        <f t="shared" si="7"/>
        <v>63</v>
      </c>
      <c r="AH65" s="4">
        <f t="shared" si="8"/>
        <v>0</v>
      </c>
      <c r="AI65" s="4">
        <f t="shared" si="9"/>
        <v>63</v>
      </c>
    </row>
    <row r="66" spans="2:35" x14ac:dyDescent="0.25">
      <c r="B66" s="2" t="s">
        <v>61</v>
      </c>
      <c r="C66">
        <v>9</v>
      </c>
      <c r="J66">
        <v>7</v>
      </c>
      <c r="Q66">
        <v>16</v>
      </c>
      <c r="Y66" s="4">
        <f t="shared" si="0"/>
        <v>9</v>
      </c>
      <c r="Z66" s="4">
        <f t="shared" si="1"/>
        <v>0</v>
      </c>
      <c r="AA66" s="4">
        <f t="shared" si="2"/>
        <v>9</v>
      </c>
      <c r="AB66" s="4">
        <f t="shared" si="3"/>
        <v>0</v>
      </c>
      <c r="AC66" s="4">
        <f t="shared" si="4"/>
        <v>9</v>
      </c>
      <c r="AE66" s="4">
        <f t="shared" si="5"/>
        <v>7</v>
      </c>
      <c r="AF66" s="4">
        <f t="shared" si="6"/>
        <v>0</v>
      </c>
      <c r="AG66" s="4">
        <f t="shared" si="7"/>
        <v>7</v>
      </c>
      <c r="AH66" s="4">
        <f t="shared" si="8"/>
        <v>0</v>
      </c>
      <c r="AI66" s="4">
        <f t="shared" si="9"/>
        <v>7</v>
      </c>
    </row>
    <row r="67" spans="2:35" x14ac:dyDescent="0.25">
      <c r="B67" s="2" t="s">
        <v>62</v>
      </c>
      <c r="G67">
        <v>516</v>
      </c>
      <c r="N67">
        <v>507</v>
      </c>
      <c r="Q67">
        <v>1023</v>
      </c>
      <c r="Y67" s="4">
        <f t="shared" si="0"/>
        <v>0</v>
      </c>
      <c r="Z67" s="4">
        <f t="shared" si="1"/>
        <v>0</v>
      </c>
      <c r="AA67" s="4">
        <f t="shared" si="2"/>
        <v>0</v>
      </c>
      <c r="AB67" s="4">
        <f t="shared" si="3"/>
        <v>516</v>
      </c>
      <c r="AC67" s="4">
        <f t="shared" si="4"/>
        <v>516</v>
      </c>
      <c r="AE67" s="4">
        <f t="shared" si="5"/>
        <v>0</v>
      </c>
      <c r="AF67" s="4">
        <f t="shared" si="6"/>
        <v>0</v>
      </c>
      <c r="AG67" s="4">
        <f t="shared" si="7"/>
        <v>0</v>
      </c>
      <c r="AH67" s="4">
        <f t="shared" si="8"/>
        <v>507</v>
      </c>
      <c r="AI67" s="4">
        <f t="shared" si="9"/>
        <v>507</v>
      </c>
    </row>
    <row r="68" spans="2:35" x14ac:dyDescent="0.25">
      <c r="B68" s="2" t="s">
        <v>63</v>
      </c>
      <c r="C68">
        <v>165</v>
      </c>
      <c r="G68">
        <v>88</v>
      </c>
      <c r="I68">
        <v>44</v>
      </c>
      <c r="J68">
        <v>163</v>
      </c>
      <c r="N68">
        <v>84</v>
      </c>
      <c r="P68">
        <v>46</v>
      </c>
      <c r="Q68">
        <v>590</v>
      </c>
      <c r="Y68" s="4">
        <f t="shared" si="0"/>
        <v>165</v>
      </c>
      <c r="Z68" s="4">
        <f t="shared" si="1"/>
        <v>44</v>
      </c>
      <c r="AA68" s="4">
        <f t="shared" si="2"/>
        <v>209</v>
      </c>
      <c r="AB68" s="4">
        <f t="shared" si="3"/>
        <v>88</v>
      </c>
      <c r="AC68" s="4">
        <f t="shared" si="4"/>
        <v>297</v>
      </c>
      <c r="AE68" s="4">
        <f t="shared" si="5"/>
        <v>163</v>
      </c>
      <c r="AF68" s="4">
        <f t="shared" si="6"/>
        <v>46</v>
      </c>
      <c r="AG68" s="4">
        <f t="shared" si="7"/>
        <v>209</v>
      </c>
      <c r="AH68" s="4">
        <f t="shared" si="8"/>
        <v>84</v>
      </c>
      <c r="AI68" s="4">
        <f t="shared" si="9"/>
        <v>293</v>
      </c>
    </row>
    <row r="69" spans="2:35" x14ac:dyDescent="0.25">
      <c r="B69" s="2" t="s">
        <v>64</v>
      </c>
      <c r="C69">
        <v>637</v>
      </c>
      <c r="I69">
        <v>185</v>
      </c>
      <c r="J69">
        <v>639</v>
      </c>
      <c r="P69">
        <v>162</v>
      </c>
      <c r="Q69">
        <v>1623</v>
      </c>
      <c r="Y69" s="4">
        <f t="shared" si="0"/>
        <v>637</v>
      </c>
      <c r="Z69" s="4">
        <f t="shared" si="1"/>
        <v>185</v>
      </c>
      <c r="AA69" s="4">
        <f t="shared" si="2"/>
        <v>822</v>
      </c>
      <c r="AB69" s="4">
        <f t="shared" si="3"/>
        <v>0</v>
      </c>
      <c r="AC69" s="4">
        <f t="shared" si="4"/>
        <v>822</v>
      </c>
      <c r="AE69" s="4">
        <f t="shared" si="5"/>
        <v>639</v>
      </c>
      <c r="AF69" s="4">
        <f t="shared" si="6"/>
        <v>162</v>
      </c>
      <c r="AG69" s="4">
        <f t="shared" si="7"/>
        <v>801</v>
      </c>
      <c r="AH69" s="4">
        <f t="shared" si="8"/>
        <v>0</v>
      </c>
      <c r="AI69" s="4">
        <f t="shared" si="9"/>
        <v>801</v>
      </c>
    </row>
    <row r="70" spans="2:35" x14ac:dyDescent="0.25">
      <c r="B70" s="2" t="s">
        <v>65</v>
      </c>
      <c r="G70">
        <v>348</v>
      </c>
      <c r="N70">
        <v>345</v>
      </c>
      <c r="Q70">
        <v>693</v>
      </c>
      <c r="Y70" s="4">
        <f t="shared" si="0"/>
        <v>0</v>
      </c>
      <c r="Z70" s="4">
        <f t="shared" si="1"/>
        <v>0</v>
      </c>
      <c r="AA70" s="4">
        <f t="shared" si="2"/>
        <v>0</v>
      </c>
      <c r="AB70" s="4">
        <f t="shared" si="3"/>
        <v>348</v>
      </c>
      <c r="AC70" s="4">
        <f t="shared" si="4"/>
        <v>348</v>
      </c>
      <c r="AE70" s="4">
        <f t="shared" si="5"/>
        <v>0</v>
      </c>
      <c r="AF70" s="4">
        <f t="shared" si="6"/>
        <v>0</v>
      </c>
      <c r="AG70" s="4">
        <f t="shared" si="7"/>
        <v>0</v>
      </c>
      <c r="AH70" s="4">
        <f t="shared" si="8"/>
        <v>345</v>
      </c>
      <c r="AI70" s="4">
        <f t="shared" si="9"/>
        <v>345</v>
      </c>
    </row>
    <row r="71" spans="2:35" x14ac:dyDescent="0.25">
      <c r="B71" s="2" t="s">
        <v>66</v>
      </c>
      <c r="C71">
        <v>13</v>
      </c>
      <c r="J71">
        <v>8</v>
      </c>
      <c r="Q71">
        <v>21</v>
      </c>
      <c r="Y71" s="4">
        <f t="shared" ref="Y71:Y134" si="10">SUM(C71:F71)</f>
        <v>13</v>
      </c>
      <c r="Z71" s="4">
        <f t="shared" ref="Z71:Z134" si="11">SUM(I71)</f>
        <v>0</v>
      </c>
      <c r="AA71" s="4">
        <f t="shared" ref="AA71:AA134" si="12">SUM(Y71:Z71)</f>
        <v>13</v>
      </c>
      <c r="AB71" s="4">
        <f t="shared" ref="AB71:AB134" si="13">SUM(G71:H71)</f>
        <v>0</v>
      </c>
      <c r="AC71" s="4">
        <f t="shared" ref="AC71:AC134" si="14">SUM(AA71:AB71)</f>
        <v>13</v>
      </c>
      <c r="AE71" s="4">
        <f t="shared" ref="AE71:AE134" si="15">SUM(J71:M71)</f>
        <v>8</v>
      </c>
      <c r="AF71" s="4">
        <f t="shared" ref="AF71:AF134" si="16">SUM(P71)</f>
        <v>0</v>
      </c>
      <c r="AG71" s="4">
        <f t="shared" ref="AG71:AG134" si="17">SUM(AE71:AF71)</f>
        <v>8</v>
      </c>
      <c r="AH71" s="4">
        <f t="shared" ref="AH71:AH134" si="18">SUM(N71:O71)</f>
        <v>0</v>
      </c>
      <c r="AI71" s="4">
        <f t="shared" ref="AI71:AI134" si="19">SUM(AG71:AH71)</f>
        <v>8</v>
      </c>
    </row>
    <row r="72" spans="2:35" x14ac:dyDescent="0.25">
      <c r="B72" s="2" t="s">
        <v>67</v>
      </c>
      <c r="C72">
        <v>6</v>
      </c>
      <c r="J72">
        <v>8</v>
      </c>
      <c r="Q72">
        <v>14</v>
      </c>
      <c r="Y72" s="4">
        <f t="shared" si="10"/>
        <v>6</v>
      </c>
      <c r="Z72" s="4">
        <f t="shared" si="11"/>
        <v>0</v>
      </c>
      <c r="AA72" s="4">
        <f t="shared" si="12"/>
        <v>6</v>
      </c>
      <c r="AB72" s="4">
        <f t="shared" si="13"/>
        <v>0</v>
      </c>
      <c r="AC72" s="4">
        <f t="shared" si="14"/>
        <v>6</v>
      </c>
      <c r="AE72" s="4">
        <f t="shared" si="15"/>
        <v>8</v>
      </c>
      <c r="AF72" s="4">
        <f t="shared" si="16"/>
        <v>0</v>
      </c>
      <c r="AG72" s="4">
        <f t="shared" si="17"/>
        <v>8</v>
      </c>
      <c r="AH72" s="4">
        <f t="shared" si="18"/>
        <v>0</v>
      </c>
      <c r="AI72" s="4">
        <f t="shared" si="19"/>
        <v>8</v>
      </c>
    </row>
    <row r="73" spans="2:35" x14ac:dyDescent="0.25">
      <c r="B73" s="2" t="s">
        <v>68</v>
      </c>
      <c r="C73">
        <v>36</v>
      </c>
      <c r="I73">
        <v>12</v>
      </c>
      <c r="J73">
        <v>39</v>
      </c>
      <c r="P73">
        <v>10</v>
      </c>
      <c r="Q73">
        <v>97</v>
      </c>
      <c r="Y73" s="4">
        <f t="shared" si="10"/>
        <v>36</v>
      </c>
      <c r="Z73" s="4">
        <f t="shared" si="11"/>
        <v>12</v>
      </c>
      <c r="AA73" s="4">
        <f t="shared" si="12"/>
        <v>48</v>
      </c>
      <c r="AB73" s="4">
        <f t="shared" si="13"/>
        <v>0</v>
      </c>
      <c r="AC73" s="4">
        <f t="shared" si="14"/>
        <v>48</v>
      </c>
      <c r="AE73" s="4">
        <f t="shared" si="15"/>
        <v>39</v>
      </c>
      <c r="AF73" s="4">
        <f t="shared" si="16"/>
        <v>10</v>
      </c>
      <c r="AG73" s="4">
        <f t="shared" si="17"/>
        <v>49</v>
      </c>
      <c r="AH73" s="4">
        <f t="shared" si="18"/>
        <v>0</v>
      </c>
      <c r="AI73" s="4">
        <f t="shared" si="19"/>
        <v>49</v>
      </c>
    </row>
    <row r="74" spans="2:35" x14ac:dyDescent="0.25">
      <c r="B74" s="2" t="s">
        <v>69</v>
      </c>
      <c r="G74">
        <v>27</v>
      </c>
      <c r="N74">
        <v>31</v>
      </c>
      <c r="Q74">
        <v>58</v>
      </c>
      <c r="Y74" s="4">
        <f t="shared" si="10"/>
        <v>0</v>
      </c>
      <c r="Z74" s="4">
        <f t="shared" si="11"/>
        <v>0</v>
      </c>
      <c r="AA74" s="4">
        <f t="shared" si="12"/>
        <v>0</v>
      </c>
      <c r="AB74" s="4">
        <f t="shared" si="13"/>
        <v>27</v>
      </c>
      <c r="AC74" s="4">
        <f t="shared" si="14"/>
        <v>27</v>
      </c>
      <c r="AE74" s="4">
        <f t="shared" si="15"/>
        <v>0</v>
      </c>
      <c r="AF74" s="4">
        <f t="shared" si="16"/>
        <v>0</v>
      </c>
      <c r="AG74" s="4">
        <f t="shared" si="17"/>
        <v>0</v>
      </c>
      <c r="AH74" s="4">
        <f t="shared" si="18"/>
        <v>31</v>
      </c>
      <c r="AI74" s="4">
        <f t="shared" si="19"/>
        <v>31</v>
      </c>
    </row>
    <row r="75" spans="2:35" x14ac:dyDescent="0.25">
      <c r="B75" s="2" t="s">
        <v>70</v>
      </c>
      <c r="C75">
        <v>588</v>
      </c>
      <c r="I75">
        <v>195</v>
      </c>
      <c r="J75">
        <v>578</v>
      </c>
      <c r="P75">
        <v>180</v>
      </c>
      <c r="Q75">
        <v>1541</v>
      </c>
      <c r="Y75" s="4">
        <f t="shared" si="10"/>
        <v>588</v>
      </c>
      <c r="Z75" s="4">
        <f t="shared" si="11"/>
        <v>195</v>
      </c>
      <c r="AA75" s="4">
        <f t="shared" si="12"/>
        <v>783</v>
      </c>
      <c r="AB75" s="4">
        <f t="shared" si="13"/>
        <v>0</v>
      </c>
      <c r="AC75" s="4">
        <f t="shared" si="14"/>
        <v>783</v>
      </c>
      <c r="AE75" s="4">
        <f t="shared" si="15"/>
        <v>578</v>
      </c>
      <c r="AF75" s="4">
        <f t="shared" si="16"/>
        <v>180</v>
      </c>
      <c r="AG75" s="4">
        <f t="shared" si="17"/>
        <v>758</v>
      </c>
      <c r="AH75" s="4">
        <f t="shared" si="18"/>
        <v>0</v>
      </c>
      <c r="AI75" s="4">
        <f t="shared" si="19"/>
        <v>758</v>
      </c>
    </row>
    <row r="76" spans="2:35" x14ac:dyDescent="0.25">
      <c r="B76" s="2" t="s">
        <v>71</v>
      </c>
      <c r="G76">
        <v>299</v>
      </c>
      <c r="N76">
        <v>291</v>
      </c>
      <c r="Q76">
        <v>590</v>
      </c>
      <c r="Y76" s="4">
        <f t="shared" si="10"/>
        <v>0</v>
      </c>
      <c r="Z76" s="4">
        <f t="shared" si="11"/>
        <v>0</v>
      </c>
      <c r="AA76" s="4">
        <f t="shared" si="12"/>
        <v>0</v>
      </c>
      <c r="AB76" s="4">
        <f t="shared" si="13"/>
        <v>299</v>
      </c>
      <c r="AC76" s="4">
        <f t="shared" si="14"/>
        <v>299</v>
      </c>
      <c r="AE76" s="4">
        <f t="shared" si="15"/>
        <v>0</v>
      </c>
      <c r="AF76" s="4">
        <f t="shared" si="16"/>
        <v>0</v>
      </c>
      <c r="AG76" s="4">
        <f t="shared" si="17"/>
        <v>0</v>
      </c>
      <c r="AH76" s="4">
        <f t="shared" si="18"/>
        <v>291</v>
      </c>
      <c r="AI76" s="4">
        <f t="shared" si="19"/>
        <v>291</v>
      </c>
    </row>
    <row r="77" spans="2:35" x14ac:dyDescent="0.25">
      <c r="B77" s="2" t="s">
        <v>72</v>
      </c>
      <c r="C77">
        <v>288</v>
      </c>
      <c r="G77">
        <v>139</v>
      </c>
      <c r="I77">
        <v>70</v>
      </c>
      <c r="J77">
        <v>275</v>
      </c>
      <c r="N77">
        <v>132</v>
      </c>
      <c r="P77">
        <v>62</v>
      </c>
      <c r="Q77">
        <v>966</v>
      </c>
      <c r="Y77" s="4">
        <f t="shared" si="10"/>
        <v>288</v>
      </c>
      <c r="Z77" s="4">
        <f t="shared" si="11"/>
        <v>70</v>
      </c>
      <c r="AA77" s="4">
        <f t="shared" si="12"/>
        <v>358</v>
      </c>
      <c r="AB77" s="4">
        <f t="shared" si="13"/>
        <v>139</v>
      </c>
      <c r="AC77" s="4">
        <f t="shared" si="14"/>
        <v>497</v>
      </c>
      <c r="AE77" s="4">
        <f t="shared" si="15"/>
        <v>275</v>
      </c>
      <c r="AF77" s="4">
        <f t="shared" si="16"/>
        <v>62</v>
      </c>
      <c r="AG77" s="4">
        <f t="shared" si="17"/>
        <v>337</v>
      </c>
      <c r="AH77" s="4">
        <f t="shared" si="18"/>
        <v>132</v>
      </c>
      <c r="AI77" s="4">
        <f t="shared" si="19"/>
        <v>469</v>
      </c>
    </row>
    <row r="78" spans="2:35" x14ac:dyDescent="0.25">
      <c r="B78" s="2" t="s">
        <v>73</v>
      </c>
      <c r="C78">
        <v>59</v>
      </c>
      <c r="G78">
        <v>31</v>
      </c>
      <c r="I78">
        <v>17</v>
      </c>
      <c r="J78">
        <v>59</v>
      </c>
      <c r="N78">
        <v>26</v>
      </c>
      <c r="P78">
        <v>15</v>
      </c>
      <c r="Q78">
        <v>207</v>
      </c>
      <c r="Y78" s="4">
        <f t="shared" si="10"/>
        <v>59</v>
      </c>
      <c r="Z78" s="4">
        <f t="shared" si="11"/>
        <v>17</v>
      </c>
      <c r="AA78" s="4">
        <f t="shared" si="12"/>
        <v>76</v>
      </c>
      <c r="AB78" s="4">
        <f t="shared" si="13"/>
        <v>31</v>
      </c>
      <c r="AC78" s="4">
        <f t="shared" si="14"/>
        <v>107</v>
      </c>
      <c r="AE78" s="4">
        <f t="shared" si="15"/>
        <v>59</v>
      </c>
      <c r="AF78" s="4">
        <f t="shared" si="16"/>
        <v>15</v>
      </c>
      <c r="AG78" s="4">
        <f t="shared" si="17"/>
        <v>74</v>
      </c>
      <c r="AH78" s="4">
        <f t="shared" si="18"/>
        <v>26</v>
      </c>
      <c r="AI78" s="4">
        <f t="shared" si="19"/>
        <v>100</v>
      </c>
    </row>
    <row r="79" spans="2:35" x14ac:dyDescent="0.25">
      <c r="B79" s="2" t="s">
        <v>74</v>
      </c>
      <c r="C79">
        <v>711</v>
      </c>
      <c r="I79">
        <v>187</v>
      </c>
      <c r="J79">
        <v>715</v>
      </c>
      <c r="P79">
        <v>202</v>
      </c>
      <c r="Q79">
        <v>1815</v>
      </c>
      <c r="Y79" s="4">
        <f t="shared" si="10"/>
        <v>711</v>
      </c>
      <c r="Z79" s="4">
        <f t="shared" si="11"/>
        <v>187</v>
      </c>
      <c r="AA79" s="4">
        <f t="shared" si="12"/>
        <v>898</v>
      </c>
      <c r="AB79" s="4">
        <f t="shared" si="13"/>
        <v>0</v>
      </c>
      <c r="AC79" s="4">
        <f t="shared" si="14"/>
        <v>898</v>
      </c>
      <c r="AE79" s="4">
        <f t="shared" si="15"/>
        <v>715</v>
      </c>
      <c r="AF79" s="4">
        <f t="shared" si="16"/>
        <v>202</v>
      </c>
      <c r="AG79" s="4">
        <f t="shared" si="17"/>
        <v>917</v>
      </c>
      <c r="AH79" s="4">
        <f t="shared" si="18"/>
        <v>0</v>
      </c>
      <c r="AI79" s="4">
        <f t="shared" si="19"/>
        <v>917</v>
      </c>
    </row>
    <row r="80" spans="2:35" x14ac:dyDescent="0.25">
      <c r="B80" s="2" t="s">
        <v>75</v>
      </c>
      <c r="G80">
        <v>346</v>
      </c>
      <c r="N80">
        <v>368</v>
      </c>
      <c r="Q80">
        <v>714</v>
      </c>
      <c r="Y80" s="4">
        <f t="shared" si="10"/>
        <v>0</v>
      </c>
      <c r="Z80" s="4">
        <f t="shared" si="11"/>
        <v>0</v>
      </c>
      <c r="AA80" s="4">
        <f t="shared" si="12"/>
        <v>0</v>
      </c>
      <c r="AB80" s="4">
        <f t="shared" si="13"/>
        <v>346</v>
      </c>
      <c r="AC80" s="4">
        <f t="shared" si="14"/>
        <v>346</v>
      </c>
      <c r="AE80" s="4">
        <f t="shared" si="15"/>
        <v>0</v>
      </c>
      <c r="AF80" s="4">
        <f t="shared" si="16"/>
        <v>0</v>
      </c>
      <c r="AG80" s="4">
        <f t="shared" si="17"/>
        <v>0</v>
      </c>
      <c r="AH80" s="4">
        <f t="shared" si="18"/>
        <v>368</v>
      </c>
      <c r="AI80" s="4">
        <f t="shared" si="19"/>
        <v>368</v>
      </c>
    </row>
    <row r="81" spans="2:35" x14ac:dyDescent="0.25">
      <c r="B81" s="2" t="s">
        <v>76</v>
      </c>
      <c r="C81">
        <v>15</v>
      </c>
      <c r="J81">
        <v>14</v>
      </c>
      <c r="Q81">
        <v>29</v>
      </c>
      <c r="Y81" s="4">
        <f t="shared" si="10"/>
        <v>15</v>
      </c>
      <c r="Z81" s="4">
        <f t="shared" si="11"/>
        <v>0</v>
      </c>
      <c r="AA81" s="4">
        <f t="shared" si="12"/>
        <v>15</v>
      </c>
      <c r="AB81" s="4">
        <f t="shared" si="13"/>
        <v>0</v>
      </c>
      <c r="AC81" s="4">
        <f t="shared" si="14"/>
        <v>15</v>
      </c>
      <c r="AE81" s="4">
        <f t="shared" si="15"/>
        <v>14</v>
      </c>
      <c r="AF81" s="4">
        <f t="shared" si="16"/>
        <v>0</v>
      </c>
      <c r="AG81" s="4">
        <f t="shared" si="17"/>
        <v>14</v>
      </c>
      <c r="AH81" s="4">
        <f t="shared" si="18"/>
        <v>0</v>
      </c>
      <c r="AI81" s="4">
        <f t="shared" si="19"/>
        <v>14</v>
      </c>
    </row>
    <row r="82" spans="2:35" x14ac:dyDescent="0.25">
      <c r="B82" s="2" t="s">
        <v>77</v>
      </c>
      <c r="C82">
        <v>50</v>
      </c>
      <c r="I82">
        <v>17</v>
      </c>
      <c r="J82">
        <v>47</v>
      </c>
      <c r="P82">
        <v>13</v>
      </c>
      <c r="Q82">
        <v>127</v>
      </c>
      <c r="Y82" s="4">
        <f t="shared" si="10"/>
        <v>50</v>
      </c>
      <c r="Z82" s="4">
        <f t="shared" si="11"/>
        <v>17</v>
      </c>
      <c r="AA82" s="4">
        <f t="shared" si="12"/>
        <v>67</v>
      </c>
      <c r="AB82" s="4">
        <f t="shared" si="13"/>
        <v>0</v>
      </c>
      <c r="AC82" s="4">
        <f t="shared" si="14"/>
        <v>67</v>
      </c>
      <c r="AE82" s="4">
        <f t="shared" si="15"/>
        <v>47</v>
      </c>
      <c r="AF82" s="4">
        <f t="shared" si="16"/>
        <v>13</v>
      </c>
      <c r="AG82" s="4">
        <f t="shared" si="17"/>
        <v>60</v>
      </c>
      <c r="AH82" s="4">
        <f t="shared" si="18"/>
        <v>0</v>
      </c>
      <c r="AI82" s="4">
        <f t="shared" si="19"/>
        <v>60</v>
      </c>
    </row>
    <row r="83" spans="2:35" x14ac:dyDescent="0.25">
      <c r="B83" s="2" t="s">
        <v>78</v>
      </c>
      <c r="G83">
        <v>19</v>
      </c>
      <c r="N83">
        <v>21</v>
      </c>
      <c r="Q83">
        <v>40</v>
      </c>
      <c r="Y83" s="4">
        <f t="shared" si="10"/>
        <v>0</v>
      </c>
      <c r="Z83" s="4">
        <f t="shared" si="11"/>
        <v>0</v>
      </c>
      <c r="AA83" s="4">
        <f t="shared" si="12"/>
        <v>0</v>
      </c>
      <c r="AB83" s="4">
        <f t="shared" si="13"/>
        <v>19</v>
      </c>
      <c r="AC83" s="4">
        <f t="shared" si="14"/>
        <v>19</v>
      </c>
      <c r="AE83" s="4">
        <f t="shared" si="15"/>
        <v>0</v>
      </c>
      <c r="AF83" s="4">
        <f t="shared" si="16"/>
        <v>0</v>
      </c>
      <c r="AG83" s="4">
        <f t="shared" si="17"/>
        <v>0</v>
      </c>
      <c r="AH83" s="4">
        <f t="shared" si="18"/>
        <v>21</v>
      </c>
      <c r="AI83" s="4">
        <f t="shared" si="19"/>
        <v>21</v>
      </c>
    </row>
    <row r="84" spans="2:35" x14ac:dyDescent="0.25">
      <c r="B84" s="2" t="s">
        <v>79</v>
      </c>
      <c r="C84">
        <v>10</v>
      </c>
      <c r="J84">
        <v>8</v>
      </c>
      <c r="Q84">
        <v>18</v>
      </c>
      <c r="Y84" s="4">
        <f t="shared" si="10"/>
        <v>10</v>
      </c>
      <c r="Z84" s="4">
        <f t="shared" si="11"/>
        <v>0</v>
      </c>
      <c r="AA84" s="4">
        <f t="shared" si="12"/>
        <v>10</v>
      </c>
      <c r="AB84" s="4">
        <f t="shared" si="13"/>
        <v>0</v>
      </c>
      <c r="AC84" s="4">
        <f t="shared" si="14"/>
        <v>10</v>
      </c>
      <c r="AE84" s="4">
        <f t="shared" si="15"/>
        <v>8</v>
      </c>
      <c r="AF84" s="4">
        <f t="shared" si="16"/>
        <v>0</v>
      </c>
      <c r="AG84" s="4">
        <f t="shared" si="17"/>
        <v>8</v>
      </c>
      <c r="AH84" s="4">
        <f t="shared" si="18"/>
        <v>0</v>
      </c>
      <c r="AI84" s="4">
        <f t="shared" si="19"/>
        <v>8</v>
      </c>
    </row>
    <row r="85" spans="2:35" x14ac:dyDescent="0.25">
      <c r="B85" s="2" t="s">
        <v>80</v>
      </c>
      <c r="C85">
        <v>40</v>
      </c>
      <c r="I85">
        <v>11</v>
      </c>
      <c r="J85">
        <v>34</v>
      </c>
      <c r="P85">
        <v>11</v>
      </c>
      <c r="Q85">
        <v>96</v>
      </c>
      <c r="Y85" s="4">
        <f t="shared" si="10"/>
        <v>40</v>
      </c>
      <c r="Z85" s="4">
        <f t="shared" si="11"/>
        <v>11</v>
      </c>
      <c r="AA85" s="4">
        <f t="shared" si="12"/>
        <v>51</v>
      </c>
      <c r="AB85" s="4">
        <f t="shared" si="13"/>
        <v>0</v>
      </c>
      <c r="AC85" s="4">
        <f t="shared" si="14"/>
        <v>51</v>
      </c>
      <c r="AE85" s="4">
        <f t="shared" si="15"/>
        <v>34</v>
      </c>
      <c r="AF85" s="4">
        <f t="shared" si="16"/>
        <v>11</v>
      </c>
      <c r="AG85" s="4">
        <f t="shared" si="17"/>
        <v>45</v>
      </c>
      <c r="AH85" s="4">
        <f t="shared" si="18"/>
        <v>0</v>
      </c>
      <c r="AI85" s="4">
        <f t="shared" si="19"/>
        <v>45</v>
      </c>
    </row>
    <row r="86" spans="2:35" x14ac:dyDescent="0.25">
      <c r="B86" s="2" t="s">
        <v>81</v>
      </c>
      <c r="G86">
        <v>16</v>
      </c>
      <c r="N86">
        <v>16</v>
      </c>
      <c r="Q86">
        <v>32</v>
      </c>
      <c r="Y86" s="4">
        <f t="shared" si="10"/>
        <v>0</v>
      </c>
      <c r="Z86" s="4">
        <f t="shared" si="11"/>
        <v>0</v>
      </c>
      <c r="AA86" s="4">
        <f t="shared" si="12"/>
        <v>0</v>
      </c>
      <c r="AB86" s="4">
        <f t="shared" si="13"/>
        <v>16</v>
      </c>
      <c r="AC86" s="4">
        <f t="shared" si="14"/>
        <v>16</v>
      </c>
      <c r="AE86" s="4">
        <f t="shared" si="15"/>
        <v>0</v>
      </c>
      <c r="AF86" s="4">
        <f t="shared" si="16"/>
        <v>0</v>
      </c>
      <c r="AG86" s="4">
        <f t="shared" si="17"/>
        <v>0</v>
      </c>
      <c r="AH86" s="4">
        <f t="shared" si="18"/>
        <v>16</v>
      </c>
      <c r="AI86" s="4">
        <f t="shared" si="19"/>
        <v>16</v>
      </c>
    </row>
    <row r="87" spans="2:35" x14ac:dyDescent="0.25">
      <c r="B87" s="2" t="s">
        <v>82</v>
      </c>
      <c r="C87">
        <v>9</v>
      </c>
      <c r="G87">
        <v>10</v>
      </c>
      <c r="I87">
        <v>3</v>
      </c>
      <c r="J87">
        <v>9</v>
      </c>
      <c r="N87">
        <v>7</v>
      </c>
      <c r="P87">
        <v>5</v>
      </c>
      <c r="Q87">
        <v>43</v>
      </c>
      <c r="Y87" s="4">
        <f t="shared" si="10"/>
        <v>9</v>
      </c>
      <c r="Z87" s="4">
        <f t="shared" si="11"/>
        <v>3</v>
      </c>
      <c r="AA87" s="4">
        <f t="shared" si="12"/>
        <v>12</v>
      </c>
      <c r="AB87" s="4">
        <f t="shared" si="13"/>
        <v>10</v>
      </c>
      <c r="AC87" s="4">
        <f t="shared" si="14"/>
        <v>22</v>
      </c>
      <c r="AE87" s="4">
        <f t="shared" si="15"/>
        <v>9</v>
      </c>
      <c r="AF87" s="4">
        <f t="shared" si="16"/>
        <v>5</v>
      </c>
      <c r="AG87" s="4">
        <f t="shared" si="17"/>
        <v>14</v>
      </c>
      <c r="AH87" s="4">
        <f t="shared" si="18"/>
        <v>7</v>
      </c>
      <c r="AI87" s="4">
        <f t="shared" si="19"/>
        <v>21</v>
      </c>
    </row>
    <row r="88" spans="2:35" x14ac:dyDescent="0.25">
      <c r="B88" s="2" t="s">
        <v>83</v>
      </c>
      <c r="C88">
        <v>28</v>
      </c>
      <c r="I88">
        <v>5</v>
      </c>
      <c r="J88">
        <v>31</v>
      </c>
      <c r="P88">
        <v>8</v>
      </c>
      <c r="Q88">
        <v>72</v>
      </c>
      <c r="Y88" s="4">
        <f t="shared" si="10"/>
        <v>28</v>
      </c>
      <c r="Z88" s="4">
        <f t="shared" si="11"/>
        <v>5</v>
      </c>
      <c r="AA88" s="4">
        <f t="shared" si="12"/>
        <v>33</v>
      </c>
      <c r="AB88" s="4">
        <f t="shared" si="13"/>
        <v>0</v>
      </c>
      <c r="AC88" s="4">
        <f t="shared" si="14"/>
        <v>33</v>
      </c>
      <c r="AE88" s="4">
        <f t="shared" si="15"/>
        <v>31</v>
      </c>
      <c r="AF88" s="4">
        <f t="shared" si="16"/>
        <v>8</v>
      </c>
      <c r="AG88" s="4">
        <f t="shared" si="17"/>
        <v>39</v>
      </c>
      <c r="AH88" s="4">
        <f t="shared" si="18"/>
        <v>0</v>
      </c>
      <c r="AI88" s="4">
        <f t="shared" si="19"/>
        <v>39</v>
      </c>
    </row>
    <row r="89" spans="2:35" x14ac:dyDescent="0.25">
      <c r="B89" s="2" t="s">
        <v>84</v>
      </c>
      <c r="G89">
        <v>8</v>
      </c>
      <c r="N89">
        <v>11</v>
      </c>
      <c r="Q89">
        <v>19</v>
      </c>
      <c r="Y89" s="4">
        <f t="shared" si="10"/>
        <v>0</v>
      </c>
      <c r="Z89" s="4">
        <f t="shared" si="11"/>
        <v>0</v>
      </c>
      <c r="AA89" s="4">
        <f t="shared" si="12"/>
        <v>0</v>
      </c>
      <c r="AB89" s="4">
        <f t="shared" si="13"/>
        <v>8</v>
      </c>
      <c r="AC89" s="4">
        <f t="shared" si="14"/>
        <v>8</v>
      </c>
      <c r="AE89" s="4">
        <f t="shared" si="15"/>
        <v>0</v>
      </c>
      <c r="AF89" s="4">
        <f t="shared" si="16"/>
        <v>0</v>
      </c>
      <c r="AG89" s="4">
        <f t="shared" si="17"/>
        <v>0</v>
      </c>
      <c r="AH89" s="4">
        <f t="shared" si="18"/>
        <v>11</v>
      </c>
      <c r="AI89" s="4">
        <f t="shared" si="19"/>
        <v>11</v>
      </c>
    </row>
    <row r="90" spans="2:35" x14ac:dyDescent="0.25">
      <c r="B90" s="2" t="s">
        <v>85</v>
      </c>
      <c r="C90">
        <v>5</v>
      </c>
      <c r="J90">
        <v>3</v>
      </c>
      <c r="Q90">
        <v>8</v>
      </c>
      <c r="Y90" s="4">
        <f t="shared" si="10"/>
        <v>5</v>
      </c>
      <c r="Z90" s="4">
        <f t="shared" si="11"/>
        <v>0</v>
      </c>
      <c r="AA90" s="4">
        <f t="shared" si="12"/>
        <v>5</v>
      </c>
      <c r="AB90" s="4">
        <f t="shared" si="13"/>
        <v>0</v>
      </c>
      <c r="AC90" s="4">
        <f t="shared" si="14"/>
        <v>5</v>
      </c>
      <c r="AE90" s="4">
        <f t="shared" si="15"/>
        <v>3</v>
      </c>
      <c r="AF90" s="4">
        <f t="shared" si="16"/>
        <v>0</v>
      </c>
      <c r="AG90" s="4">
        <f t="shared" si="17"/>
        <v>3</v>
      </c>
      <c r="AH90" s="4">
        <f t="shared" si="18"/>
        <v>0</v>
      </c>
      <c r="AI90" s="4">
        <f t="shared" si="19"/>
        <v>3</v>
      </c>
    </row>
    <row r="91" spans="2:35" x14ac:dyDescent="0.25">
      <c r="B91" s="2" t="s">
        <v>86</v>
      </c>
      <c r="C91">
        <v>74</v>
      </c>
      <c r="G91">
        <v>45</v>
      </c>
      <c r="I91">
        <v>19</v>
      </c>
      <c r="J91">
        <v>86</v>
      </c>
      <c r="N91">
        <v>47</v>
      </c>
      <c r="P91">
        <v>20</v>
      </c>
      <c r="Q91">
        <v>291</v>
      </c>
      <c r="Y91" s="4">
        <f t="shared" si="10"/>
        <v>74</v>
      </c>
      <c r="Z91" s="4">
        <f t="shared" si="11"/>
        <v>19</v>
      </c>
      <c r="AA91" s="4">
        <f t="shared" si="12"/>
        <v>93</v>
      </c>
      <c r="AB91" s="4">
        <f t="shared" si="13"/>
        <v>45</v>
      </c>
      <c r="AC91" s="4">
        <f t="shared" si="14"/>
        <v>138</v>
      </c>
      <c r="AE91" s="4">
        <f t="shared" si="15"/>
        <v>86</v>
      </c>
      <c r="AF91" s="4">
        <f t="shared" si="16"/>
        <v>20</v>
      </c>
      <c r="AG91" s="4">
        <f t="shared" si="17"/>
        <v>106</v>
      </c>
      <c r="AH91" s="4">
        <f t="shared" si="18"/>
        <v>47</v>
      </c>
      <c r="AI91" s="4">
        <f t="shared" si="19"/>
        <v>153</v>
      </c>
    </row>
    <row r="92" spans="2:35" x14ac:dyDescent="0.25">
      <c r="B92" s="2" t="s">
        <v>87</v>
      </c>
      <c r="C92">
        <v>135</v>
      </c>
      <c r="I92">
        <v>44</v>
      </c>
      <c r="J92">
        <v>158</v>
      </c>
      <c r="P92">
        <v>46</v>
      </c>
      <c r="Q92">
        <v>383</v>
      </c>
      <c r="Y92" s="4">
        <f t="shared" si="10"/>
        <v>135</v>
      </c>
      <c r="Z92" s="4">
        <f t="shared" si="11"/>
        <v>44</v>
      </c>
      <c r="AA92" s="4">
        <f t="shared" si="12"/>
        <v>179</v>
      </c>
      <c r="AB92" s="4">
        <f t="shared" si="13"/>
        <v>0</v>
      </c>
      <c r="AC92" s="4">
        <f t="shared" si="14"/>
        <v>179</v>
      </c>
      <c r="AE92" s="4">
        <f t="shared" si="15"/>
        <v>158</v>
      </c>
      <c r="AF92" s="4">
        <f t="shared" si="16"/>
        <v>46</v>
      </c>
      <c r="AG92" s="4">
        <f t="shared" si="17"/>
        <v>204</v>
      </c>
      <c r="AH92" s="4">
        <f t="shared" si="18"/>
        <v>0</v>
      </c>
      <c r="AI92" s="4">
        <f t="shared" si="19"/>
        <v>204</v>
      </c>
    </row>
    <row r="93" spans="2:35" x14ac:dyDescent="0.25">
      <c r="B93" s="2" t="s">
        <v>88</v>
      </c>
      <c r="C93">
        <v>116</v>
      </c>
      <c r="I93">
        <v>35</v>
      </c>
      <c r="J93">
        <v>107</v>
      </c>
      <c r="P93">
        <v>31</v>
      </c>
      <c r="Q93">
        <v>289</v>
      </c>
      <c r="Y93" s="4">
        <f t="shared" si="10"/>
        <v>116</v>
      </c>
      <c r="Z93" s="4">
        <f t="shared" si="11"/>
        <v>35</v>
      </c>
      <c r="AA93" s="4">
        <f t="shared" si="12"/>
        <v>151</v>
      </c>
      <c r="AB93" s="4">
        <f t="shared" si="13"/>
        <v>0</v>
      </c>
      <c r="AC93" s="4">
        <f t="shared" si="14"/>
        <v>151</v>
      </c>
      <c r="AE93" s="4">
        <f t="shared" si="15"/>
        <v>107</v>
      </c>
      <c r="AF93" s="4">
        <f t="shared" si="16"/>
        <v>31</v>
      </c>
      <c r="AG93" s="4">
        <f t="shared" si="17"/>
        <v>138</v>
      </c>
      <c r="AH93" s="4">
        <f t="shared" si="18"/>
        <v>0</v>
      </c>
      <c r="AI93" s="4">
        <f t="shared" si="19"/>
        <v>138</v>
      </c>
    </row>
    <row r="94" spans="2:35" x14ac:dyDescent="0.25">
      <c r="B94" s="2" t="s">
        <v>89</v>
      </c>
      <c r="C94">
        <v>158</v>
      </c>
      <c r="I94">
        <v>42</v>
      </c>
      <c r="J94">
        <v>141</v>
      </c>
      <c r="P94">
        <v>57</v>
      </c>
      <c r="Q94">
        <v>398</v>
      </c>
      <c r="Y94" s="4">
        <f t="shared" si="10"/>
        <v>158</v>
      </c>
      <c r="Z94" s="4">
        <f t="shared" si="11"/>
        <v>42</v>
      </c>
      <c r="AA94" s="4">
        <f t="shared" si="12"/>
        <v>200</v>
      </c>
      <c r="AB94" s="4">
        <f t="shared" si="13"/>
        <v>0</v>
      </c>
      <c r="AC94" s="4">
        <f t="shared" si="14"/>
        <v>200</v>
      </c>
      <c r="AE94" s="4">
        <f t="shared" si="15"/>
        <v>141</v>
      </c>
      <c r="AF94" s="4">
        <f t="shared" si="16"/>
        <v>57</v>
      </c>
      <c r="AG94" s="4">
        <f t="shared" si="17"/>
        <v>198</v>
      </c>
      <c r="AH94" s="4">
        <f t="shared" si="18"/>
        <v>0</v>
      </c>
      <c r="AI94" s="4">
        <f t="shared" si="19"/>
        <v>198</v>
      </c>
    </row>
    <row r="95" spans="2:35" x14ac:dyDescent="0.25">
      <c r="B95" s="2" t="s">
        <v>90</v>
      </c>
      <c r="C95">
        <v>2489</v>
      </c>
      <c r="I95">
        <v>764</v>
      </c>
      <c r="J95">
        <v>2465</v>
      </c>
      <c r="P95">
        <v>733</v>
      </c>
      <c r="Q95">
        <v>6451</v>
      </c>
      <c r="Y95" s="4">
        <f t="shared" si="10"/>
        <v>2489</v>
      </c>
      <c r="Z95" s="4">
        <f t="shared" si="11"/>
        <v>764</v>
      </c>
      <c r="AA95" s="4">
        <f t="shared" si="12"/>
        <v>3253</v>
      </c>
      <c r="AB95" s="4">
        <f t="shared" si="13"/>
        <v>0</v>
      </c>
      <c r="AC95" s="4">
        <f t="shared" si="14"/>
        <v>3253</v>
      </c>
      <c r="AE95" s="4">
        <f t="shared" si="15"/>
        <v>2465</v>
      </c>
      <c r="AF95" s="4">
        <f t="shared" si="16"/>
        <v>733</v>
      </c>
      <c r="AG95" s="4">
        <f t="shared" si="17"/>
        <v>3198</v>
      </c>
      <c r="AH95" s="4">
        <f t="shared" si="18"/>
        <v>0</v>
      </c>
      <c r="AI95" s="4">
        <f t="shared" si="19"/>
        <v>3198</v>
      </c>
    </row>
    <row r="96" spans="2:35" x14ac:dyDescent="0.25">
      <c r="B96" s="2" t="s">
        <v>91</v>
      </c>
      <c r="G96">
        <v>3097</v>
      </c>
      <c r="N96">
        <v>3148</v>
      </c>
      <c r="Q96">
        <v>6245</v>
      </c>
      <c r="Y96" s="4">
        <f t="shared" si="10"/>
        <v>0</v>
      </c>
      <c r="Z96" s="4">
        <f t="shared" si="11"/>
        <v>0</v>
      </c>
      <c r="AA96" s="4">
        <f t="shared" si="12"/>
        <v>0</v>
      </c>
      <c r="AB96" s="4">
        <f t="shared" si="13"/>
        <v>3097</v>
      </c>
      <c r="AC96" s="4">
        <f t="shared" si="14"/>
        <v>3097</v>
      </c>
      <c r="AE96" s="4">
        <f t="shared" si="15"/>
        <v>0</v>
      </c>
      <c r="AF96" s="4">
        <f t="shared" si="16"/>
        <v>0</v>
      </c>
      <c r="AG96" s="4">
        <f t="shared" si="17"/>
        <v>0</v>
      </c>
      <c r="AH96" s="4">
        <f t="shared" si="18"/>
        <v>3148</v>
      </c>
      <c r="AI96" s="4">
        <f t="shared" si="19"/>
        <v>3148</v>
      </c>
    </row>
    <row r="97" spans="2:35" x14ac:dyDescent="0.25">
      <c r="B97" s="2" t="s">
        <v>92</v>
      </c>
      <c r="C97">
        <v>1245</v>
      </c>
      <c r="I97">
        <v>371</v>
      </c>
      <c r="J97">
        <v>1257</v>
      </c>
      <c r="P97">
        <v>365</v>
      </c>
      <c r="Q97">
        <v>3238</v>
      </c>
      <c r="Y97" s="4">
        <f t="shared" si="10"/>
        <v>1245</v>
      </c>
      <c r="Z97" s="4">
        <f t="shared" si="11"/>
        <v>371</v>
      </c>
      <c r="AA97" s="4">
        <f t="shared" si="12"/>
        <v>1616</v>
      </c>
      <c r="AB97" s="4">
        <f t="shared" si="13"/>
        <v>0</v>
      </c>
      <c r="AC97" s="4">
        <f t="shared" si="14"/>
        <v>1616</v>
      </c>
      <c r="AE97" s="4">
        <f t="shared" si="15"/>
        <v>1257</v>
      </c>
      <c r="AF97" s="4">
        <f t="shared" si="16"/>
        <v>365</v>
      </c>
      <c r="AG97" s="4">
        <f t="shared" si="17"/>
        <v>1622</v>
      </c>
      <c r="AH97" s="4">
        <f t="shared" si="18"/>
        <v>0</v>
      </c>
      <c r="AI97" s="4">
        <f t="shared" si="19"/>
        <v>1622</v>
      </c>
    </row>
    <row r="98" spans="2:35" x14ac:dyDescent="0.25">
      <c r="B98" s="2" t="s">
        <v>93</v>
      </c>
      <c r="G98">
        <v>690</v>
      </c>
      <c r="N98">
        <v>708</v>
      </c>
      <c r="Q98">
        <v>1398</v>
      </c>
      <c r="Y98" s="4">
        <f t="shared" si="10"/>
        <v>0</v>
      </c>
      <c r="Z98" s="4">
        <f t="shared" si="11"/>
        <v>0</v>
      </c>
      <c r="AA98" s="4">
        <f t="shared" si="12"/>
        <v>0</v>
      </c>
      <c r="AB98" s="4">
        <f t="shared" si="13"/>
        <v>690</v>
      </c>
      <c r="AC98" s="4">
        <f t="shared" si="14"/>
        <v>690</v>
      </c>
      <c r="AE98" s="4">
        <f t="shared" si="15"/>
        <v>0</v>
      </c>
      <c r="AF98" s="4">
        <f t="shared" si="16"/>
        <v>0</v>
      </c>
      <c r="AG98" s="4">
        <f t="shared" si="17"/>
        <v>0</v>
      </c>
      <c r="AH98" s="4">
        <f t="shared" si="18"/>
        <v>708</v>
      </c>
      <c r="AI98" s="4">
        <f t="shared" si="19"/>
        <v>708</v>
      </c>
    </row>
    <row r="99" spans="2:35" x14ac:dyDescent="0.25">
      <c r="B99" s="2" t="s">
        <v>94</v>
      </c>
      <c r="C99">
        <v>117</v>
      </c>
      <c r="J99">
        <v>124</v>
      </c>
      <c r="Q99">
        <v>241</v>
      </c>
      <c r="Y99" s="4">
        <f t="shared" si="10"/>
        <v>117</v>
      </c>
      <c r="Z99" s="4">
        <f t="shared" si="11"/>
        <v>0</v>
      </c>
      <c r="AA99" s="4">
        <f t="shared" si="12"/>
        <v>117</v>
      </c>
      <c r="AB99" s="4">
        <f t="shared" si="13"/>
        <v>0</v>
      </c>
      <c r="AC99" s="4">
        <f t="shared" si="14"/>
        <v>117</v>
      </c>
      <c r="AE99" s="4">
        <f t="shared" si="15"/>
        <v>124</v>
      </c>
      <c r="AF99" s="4">
        <f t="shared" si="16"/>
        <v>0</v>
      </c>
      <c r="AG99" s="4">
        <f t="shared" si="17"/>
        <v>124</v>
      </c>
      <c r="AH99" s="4">
        <f t="shared" si="18"/>
        <v>0</v>
      </c>
      <c r="AI99" s="4">
        <f t="shared" si="19"/>
        <v>124</v>
      </c>
    </row>
    <row r="100" spans="2:35" x14ac:dyDescent="0.25">
      <c r="B100" s="2" t="s">
        <v>95</v>
      </c>
      <c r="C100">
        <v>232</v>
      </c>
      <c r="I100">
        <v>59</v>
      </c>
      <c r="J100">
        <v>252</v>
      </c>
      <c r="P100">
        <v>65</v>
      </c>
      <c r="Q100">
        <v>608</v>
      </c>
      <c r="Y100" s="4">
        <f t="shared" si="10"/>
        <v>232</v>
      </c>
      <c r="Z100" s="4">
        <f t="shared" si="11"/>
        <v>59</v>
      </c>
      <c r="AA100" s="4">
        <f t="shared" si="12"/>
        <v>291</v>
      </c>
      <c r="AB100" s="4">
        <f t="shared" si="13"/>
        <v>0</v>
      </c>
      <c r="AC100" s="4">
        <f t="shared" si="14"/>
        <v>291</v>
      </c>
      <c r="AE100" s="4">
        <f t="shared" si="15"/>
        <v>252</v>
      </c>
      <c r="AF100" s="4">
        <f t="shared" si="16"/>
        <v>65</v>
      </c>
      <c r="AG100" s="4">
        <f t="shared" si="17"/>
        <v>317</v>
      </c>
      <c r="AH100" s="4">
        <f t="shared" si="18"/>
        <v>0</v>
      </c>
      <c r="AI100" s="4">
        <f t="shared" si="19"/>
        <v>317</v>
      </c>
    </row>
    <row r="101" spans="2:35" x14ac:dyDescent="0.25">
      <c r="B101" s="2" t="s">
        <v>96</v>
      </c>
      <c r="C101">
        <v>224</v>
      </c>
      <c r="I101">
        <v>60</v>
      </c>
      <c r="J101">
        <v>236</v>
      </c>
      <c r="P101">
        <v>53</v>
      </c>
      <c r="Q101">
        <v>573</v>
      </c>
      <c r="Y101" s="4">
        <f t="shared" si="10"/>
        <v>224</v>
      </c>
      <c r="Z101" s="4">
        <f t="shared" si="11"/>
        <v>60</v>
      </c>
      <c r="AA101" s="4">
        <f t="shared" si="12"/>
        <v>284</v>
      </c>
      <c r="AB101" s="4">
        <f t="shared" si="13"/>
        <v>0</v>
      </c>
      <c r="AC101" s="4">
        <f t="shared" si="14"/>
        <v>284</v>
      </c>
      <c r="AE101" s="4">
        <f t="shared" si="15"/>
        <v>236</v>
      </c>
      <c r="AF101" s="4">
        <f t="shared" si="16"/>
        <v>53</v>
      </c>
      <c r="AG101" s="4">
        <f t="shared" si="17"/>
        <v>289</v>
      </c>
      <c r="AH101" s="4">
        <f t="shared" si="18"/>
        <v>0</v>
      </c>
      <c r="AI101" s="4">
        <f t="shared" si="19"/>
        <v>289</v>
      </c>
    </row>
    <row r="102" spans="2:35" x14ac:dyDescent="0.25">
      <c r="B102" s="2" t="s">
        <v>97</v>
      </c>
      <c r="C102">
        <v>151</v>
      </c>
      <c r="I102">
        <v>45</v>
      </c>
      <c r="J102">
        <v>151</v>
      </c>
      <c r="P102">
        <v>44</v>
      </c>
      <c r="Q102">
        <v>391</v>
      </c>
      <c r="Y102" s="4">
        <f t="shared" si="10"/>
        <v>151</v>
      </c>
      <c r="Z102" s="4">
        <f t="shared" si="11"/>
        <v>45</v>
      </c>
      <c r="AA102" s="4">
        <f t="shared" si="12"/>
        <v>196</v>
      </c>
      <c r="AB102" s="4">
        <f t="shared" si="13"/>
        <v>0</v>
      </c>
      <c r="AC102" s="4">
        <f t="shared" si="14"/>
        <v>196</v>
      </c>
      <c r="AE102" s="4">
        <f t="shared" si="15"/>
        <v>151</v>
      </c>
      <c r="AF102" s="4">
        <f t="shared" si="16"/>
        <v>44</v>
      </c>
      <c r="AG102" s="4">
        <f t="shared" si="17"/>
        <v>195</v>
      </c>
      <c r="AH102" s="4">
        <f t="shared" si="18"/>
        <v>0</v>
      </c>
      <c r="AI102" s="4">
        <f t="shared" si="19"/>
        <v>195</v>
      </c>
    </row>
    <row r="103" spans="2:35" x14ac:dyDescent="0.25">
      <c r="B103" s="2" t="s">
        <v>98</v>
      </c>
      <c r="C103">
        <v>177</v>
      </c>
      <c r="I103">
        <v>49</v>
      </c>
      <c r="J103">
        <v>169</v>
      </c>
      <c r="P103">
        <v>55</v>
      </c>
      <c r="Q103">
        <v>450</v>
      </c>
      <c r="Y103" s="4">
        <f t="shared" si="10"/>
        <v>177</v>
      </c>
      <c r="Z103" s="4">
        <f t="shared" si="11"/>
        <v>49</v>
      </c>
      <c r="AA103" s="4">
        <f t="shared" si="12"/>
        <v>226</v>
      </c>
      <c r="AB103" s="4">
        <f t="shared" si="13"/>
        <v>0</v>
      </c>
      <c r="AC103" s="4">
        <f t="shared" si="14"/>
        <v>226</v>
      </c>
      <c r="AE103" s="4">
        <f t="shared" si="15"/>
        <v>169</v>
      </c>
      <c r="AF103" s="4">
        <f t="shared" si="16"/>
        <v>55</v>
      </c>
      <c r="AG103" s="4">
        <f t="shared" si="17"/>
        <v>224</v>
      </c>
      <c r="AH103" s="4">
        <f t="shared" si="18"/>
        <v>0</v>
      </c>
      <c r="AI103" s="4">
        <f t="shared" si="19"/>
        <v>224</v>
      </c>
    </row>
    <row r="104" spans="2:35" x14ac:dyDescent="0.25">
      <c r="B104" s="2" t="s">
        <v>99</v>
      </c>
      <c r="C104">
        <v>11</v>
      </c>
      <c r="J104">
        <v>11</v>
      </c>
      <c r="Q104">
        <v>22</v>
      </c>
      <c r="Y104" s="4">
        <f t="shared" si="10"/>
        <v>11</v>
      </c>
      <c r="Z104" s="4">
        <f t="shared" si="11"/>
        <v>0</v>
      </c>
      <c r="AA104" s="4">
        <f t="shared" si="12"/>
        <v>11</v>
      </c>
      <c r="AB104" s="4">
        <f t="shared" si="13"/>
        <v>0</v>
      </c>
      <c r="AC104" s="4">
        <f t="shared" si="14"/>
        <v>11</v>
      </c>
      <c r="AE104" s="4">
        <f t="shared" si="15"/>
        <v>11</v>
      </c>
      <c r="AF104" s="4">
        <f t="shared" si="16"/>
        <v>0</v>
      </c>
      <c r="AG104" s="4">
        <f t="shared" si="17"/>
        <v>11</v>
      </c>
      <c r="AH104" s="4">
        <f t="shared" si="18"/>
        <v>0</v>
      </c>
      <c r="AI104" s="4">
        <f t="shared" si="19"/>
        <v>11</v>
      </c>
    </row>
    <row r="105" spans="2:35" x14ac:dyDescent="0.25">
      <c r="B105" s="2" t="s">
        <v>100</v>
      </c>
      <c r="C105">
        <v>442</v>
      </c>
      <c r="I105">
        <v>148</v>
      </c>
      <c r="J105">
        <v>431</v>
      </c>
      <c r="P105">
        <v>145</v>
      </c>
      <c r="Q105">
        <v>1166</v>
      </c>
      <c r="Y105" s="4">
        <f t="shared" si="10"/>
        <v>442</v>
      </c>
      <c r="Z105" s="4">
        <f t="shared" si="11"/>
        <v>148</v>
      </c>
      <c r="AA105" s="4">
        <f t="shared" si="12"/>
        <v>590</v>
      </c>
      <c r="AB105" s="4">
        <f t="shared" si="13"/>
        <v>0</v>
      </c>
      <c r="AC105" s="4">
        <f t="shared" si="14"/>
        <v>590</v>
      </c>
      <c r="AE105" s="4">
        <f t="shared" si="15"/>
        <v>431</v>
      </c>
      <c r="AF105" s="4">
        <f t="shared" si="16"/>
        <v>145</v>
      </c>
      <c r="AG105" s="4">
        <f t="shared" si="17"/>
        <v>576</v>
      </c>
      <c r="AH105" s="4">
        <f t="shared" si="18"/>
        <v>0</v>
      </c>
      <c r="AI105" s="4">
        <f t="shared" si="19"/>
        <v>576</v>
      </c>
    </row>
    <row r="106" spans="2:35" x14ac:dyDescent="0.25">
      <c r="B106" s="2" t="s">
        <v>101</v>
      </c>
      <c r="C106">
        <v>476</v>
      </c>
      <c r="I106">
        <v>160</v>
      </c>
      <c r="J106">
        <v>484</v>
      </c>
      <c r="P106">
        <v>156</v>
      </c>
      <c r="Q106">
        <v>1276</v>
      </c>
      <c r="Y106" s="4">
        <f t="shared" si="10"/>
        <v>476</v>
      </c>
      <c r="Z106" s="4">
        <f t="shared" si="11"/>
        <v>160</v>
      </c>
      <c r="AA106" s="4">
        <f t="shared" si="12"/>
        <v>636</v>
      </c>
      <c r="AB106" s="4">
        <f t="shared" si="13"/>
        <v>0</v>
      </c>
      <c r="AC106" s="4">
        <f t="shared" si="14"/>
        <v>636</v>
      </c>
      <c r="AE106" s="4">
        <f t="shared" si="15"/>
        <v>484</v>
      </c>
      <c r="AF106" s="4">
        <f t="shared" si="16"/>
        <v>156</v>
      </c>
      <c r="AG106" s="4">
        <f t="shared" si="17"/>
        <v>640</v>
      </c>
      <c r="AH106" s="4">
        <f t="shared" si="18"/>
        <v>0</v>
      </c>
      <c r="AI106" s="4">
        <f t="shared" si="19"/>
        <v>640</v>
      </c>
    </row>
    <row r="107" spans="2:35" x14ac:dyDescent="0.25">
      <c r="B107" s="2" t="s">
        <v>102</v>
      </c>
      <c r="G107">
        <v>351</v>
      </c>
      <c r="N107">
        <v>360</v>
      </c>
      <c r="Q107">
        <v>711</v>
      </c>
      <c r="Y107" s="4">
        <f t="shared" si="10"/>
        <v>0</v>
      </c>
      <c r="Z107" s="4">
        <f t="shared" si="11"/>
        <v>0</v>
      </c>
      <c r="AA107" s="4">
        <f t="shared" si="12"/>
        <v>0</v>
      </c>
      <c r="AB107" s="4">
        <f t="shared" si="13"/>
        <v>351</v>
      </c>
      <c r="AC107" s="4">
        <f t="shared" si="14"/>
        <v>351</v>
      </c>
      <c r="AE107" s="4">
        <f t="shared" si="15"/>
        <v>0</v>
      </c>
      <c r="AF107" s="4">
        <f t="shared" si="16"/>
        <v>0</v>
      </c>
      <c r="AG107" s="4">
        <f t="shared" si="17"/>
        <v>0</v>
      </c>
      <c r="AH107" s="4">
        <f t="shared" si="18"/>
        <v>360</v>
      </c>
      <c r="AI107" s="4">
        <f t="shared" si="19"/>
        <v>360</v>
      </c>
    </row>
    <row r="108" spans="2:35" x14ac:dyDescent="0.25">
      <c r="B108" s="2" t="s">
        <v>103</v>
      </c>
      <c r="C108">
        <v>1014</v>
      </c>
      <c r="I108">
        <v>342</v>
      </c>
      <c r="J108">
        <v>1029</v>
      </c>
      <c r="P108">
        <v>332</v>
      </c>
      <c r="Q108">
        <v>2717</v>
      </c>
      <c r="Y108" s="4">
        <f t="shared" si="10"/>
        <v>1014</v>
      </c>
      <c r="Z108" s="4">
        <f t="shared" si="11"/>
        <v>342</v>
      </c>
      <c r="AA108" s="4">
        <f t="shared" si="12"/>
        <v>1356</v>
      </c>
      <c r="AB108" s="4">
        <f t="shared" si="13"/>
        <v>0</v>
      </c>
      <c r="AC108" s="4">
        <f t="shared" si="14"/>
        <v>1356</v>
      </c>
      <c r="AE108" s="4">
        <f t="shared" si="15"/>
        <v>1029</v>
      </c>
      <c r="AF108" s="4">
        <f t="shared" si="16"/>
        <v>332</v>
      </c>
      <c r="AG108" s="4">
        <f t="shared" si="17"/>
        <v>1361</v>
      </c>
      <c r="AH108" s="4">
        <f t="shared" si="18"/>
        <v>0</v>
      </c>
      <c r="AI108" s="4">
        <f t="shared" si="19"/>
        <v>1361</v>
      </c>
    </row>
    <row r="109" spans="2:35" x14ac:dyDescent="0.25">
      <c r="B109" s="2" t="s">
        <v>104</v>
      </c>
      <c r="G109">
        <v>599</v>
      </c>
      <c r="N109">
        <v>602</v>
      </c>
      <c r="Q109">
        <v>1201</v>
      </c>
      <c r="Y109" s="4">
        <f t="shared" si="10"/>
        <v>0</v>
      </c>
      <c r="Z109" s="4">
        <f t="shared" si="11"/>
        <v>0</v>
      </c>
      <c r="AA109" s="4">
        <f t="shared" si="12"/>
        <v>0</v>
      </c>
      <c r="AB109" s="4">
        <f t="shared" si="13"/>
        <v>599</v>
      </c>
      <c r="AC109" s="4">
        <f t="shared" si="14"/>
        <v>599</v>
      </c>
      <c r="AE109" s="4">
        <f t="shared" si="15"/>
        <v>0</v>
      </c>
      <c r="AF109" s="4">
        <f t="shared" si="16"/>
        <v>0</v>
      </c>
      <c r="AG109" s="4">
        <f t="shared" si="17"/>
        <v>0</v>
      </c>
      <c r="AH109" s="4">
        <f t="shared" si="18"/>
        <v>602</v>
      </c>
      <c r="AI109" s="4">
        <f t="shared" si="19"/>
        <v>602</v>
      </c>
    </row>
    <row r="110" spans="2:35" x14ac:dyDescent="0.25">
      <c r="B110" s="2" t="s">
        <v>105</v>
      </c>
      <c r="C110">
        <v>548</v>
      </c>
      <c r="I110">
        <v>175</v>
      </c>
      <c r="J110">
        <v>531</v>
      </c>
      <c r="P110">
        <v>151</v>
      </c>
      <c r="Q110">
        <v>1405</v>
      </c>
      <c r="Y110" s="4">
        <f t="shared" si="10"/>
        <v>548</v>
      </c>
      <c r="Z110" s="4">
        <f t="shared" si="11"/>
        <v>175</v>
      </c>
      <c r="AA110" s="4">
        <f t="shared" si="12"/>
        <v>723</v>
      </c>
      <c r="AB110" s="4">
        <f t="shared" si="13"/>
        <v>0</v>
      </c>
      <c r="AC110" s="4">
        <f t="shared" si="14"/>
        <v>723</v>
      </c>
      <c r="AE110" s="4">
        <f t="shared" si="15"/>
        <v>531</v>
      </c>
      <c r="AF110" s="4">
        <f t="shared" si="16"/>
        <v>151</v>
      </c>
      <c r="AG110" s="4">
        <f t="shared" si="17"/>
        <v>682</v>
      </c>
      <c r="AH110" s="4">
        <f t="shared" si="18"/>
        <v>0</v>
      </c>
      <c r="AI110" s="4">
        <f t="shared" si="19"/>
        <v>682</v>
      </c>
    </row>
    <row r="111" spans="2:35" x14ac:dyDescent="0.25">
      <c r="B111" s="2" t="s">
        <v>106</v>
      </c>
      <c r="C111">
        <v>135</v>
      </c>
      <c r="I111">
        <v>33</v>
      </c>
      <c r="J111">
        <v>133</v>
      </c>
      <c r="P111">
        <v>37</v>
      </c>
      <c r="Q111">
        <v>338</v>
      </c>
      <c r="Y111" s="4">
        <f t="shared" si="10"/>
        <v>135</v>
      </c>
      <c r="Z111" s="4">
        <f t="shared" si="11"/>
        <v>33</v>
      </c>
      <c r="AA111" s="4">
        <f t="shared" si="12"/>
        <v>168</v>
      </c>
      <c r="AB111" s="4">
        <f t="shared" si="13"/>
        <v>0</v>
      </c>
      <c r="AC111" s="4">
        <f t="shared" si="14"/>
        <v>168</v>
      </c>
      <c r="AE111" s="4">
        <f t="shared" si="15"/>
        <v>133</v>
      </c>
      <c r="AF111" s="4">
        <f t="shared" si="16"/>
        <v>37</v>
      </c>
      <c r="AG111" s="4">
        <f t="shared" si="17"/>
        <v>170</v>
      </c>
      <c r="AH111" s="4">
        <f t="shared" si="18"/>
        <v>0</v>
      </c>
      <c r="AI111" s="4">
        <f t="shared" si="19"/>
        <v>170</v>
      </c>
    </row>
    <row r="112" spans="2:35" x14ac:dyDescent="0.25">
      <c r="B112" s="2" t="s">
        <v>107</v>
      </c>
      <c r="C112">
        <v>92</v>
      </c>
      <c r="I112">
        <v>13</v>
      </c>
      <c r="J112">
        <v>90</v>
      </c>
      <c r="P112">
        <v>18</v>
      </c>
      <c r="Q112">
        <v>213</v>
      </c>
      <c r="Y112" s="4">
        <f t="shared" si="10"/>
        <v>92</v>
      </c>
      <c r="Z112" s="4">
        <f t="shared" si="11"/>
        <v>13</v>
      </c>
      <c r="AA112" s="4">
        <f t="shared" si="12"/>
        <v>105</v>
      </c>
      <c r="AB112" s="4">
        <f t="shared" si="13"/>
        <v>0</v>
      </c>
      <c r="AC112" s="4">
        <f t="shared" si="14"/>
        <v>105</v>
      </c>
      <c r="AE112" s="4">
        <f t="shared" si="15"/>
        <v>90</v>
      </c>
      <c r="AF112" s="4">
        <f t="shared" si="16"/>
        <v>18</v>
      </c>
      <c r="AG112" s="4">
        <f t="shared" si="17"/>
        <v>108</v>
      </c>
      <c r="AH112" s="4">
        <f t="shared" si="18"/>
        <v>0</v>
      </c>
      <c r="AI112" s="4">
        <f t="shared" si="19"/>
        <v>108</v>
      </c>
    </row>
    <row r="113" spans="2:35" x14ac:dyDescent="0.25">
      <c r="B113" s="2" t="s">
        <v>108</v>
      </c>
      <c r="C113">
        <v>379</v>
      </c>
      <c r="I113">
        <v>146</v>
      </c>
      <c r="J113">
        <v>357</v>
      </c>
      <c r="P113">
        <v>143</v>
      </c>
      <c r="Q113">
        <v>1025</v>
      </c>
      <c r="Y113" s="4">
        <f t="shared" si="10"/>
        <v>379</v>
      </c>
      <c r="Z113" s="4">
        <f t="shared" si="11"/>
        <v>146</v>
      </c>
      <c r="AA113" s="4">
        <f t="shared" si="12"/>
        <v>525</v>
      </c>
      <c r="AB113" s="4">
        <f t="shared" si="13"/>
        <v>0</v>
      </c>
      <c r="AC113" s="4">
        <f t="shared" si="14"/>
        <v>525</v>
      </c>
      <c r="AE113" s="4">
        <f t="shared" si="15"/>
        <v>357</v>
      </c>
      <c r="AF113" s="4">
        <f t="shared" si="16"/>
        <v>143</v>
      </c>
      <c r="AG113" s="4">
        <f t="shared" si="17"/>
        <v>500</v>
      </c>
      <c r="AH113" s="4">
        <f t="shared" si="18"/>
        <v>0</v>
      </c>
      <c r="AI113" s="4">
        <f t="shared" si="19"/>
        <v>500</v>
      </c>
    </row>
    <row r="114" spans="2:35" x14ac:dyDescent="0.25">
      <c r="B114" s="2" t="s">
        <v>109</v>
      </c>
      <c r="G114">
        <v>268</v>
      </c>
      <c r="N114">
        <v>242</v>
      </c>
      <c r="Q114">
        <v>510</v>
      </c>
      <c r="Y114" s="4">
        <f t="shared" si="10"/>
        <v>0</v>
      </c>
      <c r="Z114" s="4">
        <f t="shared" si="11"/>
        <v>0</v>
      </c>
      <c r="AA114" s="4">
        <f t="shared" si="12"/>
        <v>0</v>
      </c>
      <c r="AB114" s="4">
        <f t="shared" si="13"/>
        <v>268</v>
      </c>
      <c r="AC114" s="4">
        <f t="shared" si="14"/>
        <v>268</v>
      </c>
      <c r="AE114" s="4">
        <f t="shared" si="15"/>
        <v>0</v>
      </c>
      <c r="AF114" s="4">
        <f t="shared" si="16"/>
        <v>0</v>
      </c>
      <c r="AG114" s="4">
        <f t="shared" si="17"/>
        <v>0</v>
      </c>
      <c r="AH114" s="4">
        <f t="shared" si="18"/>
        <v>242</v>
      </c>
      <c r="AI114" s="4">
        <f t="shared" si="19"/>
        <v>242</v>
      </c>
    </row>
    <row r="115" spans="2:35" x14ac:dyDescent="0.25">
      <c r="B115" s="2" t="s">
        <v>110</v>
      </c>
      <c r="C115">
        <v>3743</v>
      </c>
      <c r="I115">
        <v>1165</v>
      </c>
      <c r="J115">
        <v>3724</v>
      </c>
      <c r="P115">
        <v>1116</v>
      </c>
      <c r="Q115">
        <v>9748</v>
      </c>
      <c r="Y115" s="4">
        <f t="shared" si="10"/>
        <v>3743</v>
      </c>
      <c r="Z115" s="4">
        <f t="shared" si="11"/>
        <v>1165</v>
      </c>
      <c r="AA115" s="4">
        <f t="shared" si="12"/>
        <v>4908</v>
      </c>
      <c r="AB115" s="4">
        <f t="shared" si="13"/>
        <v>0</v>
      </c>
      <c r="AC115" s="4">
        <f t="shared" si="14"/>
        <v>4908</v>
      </c>
      <c r="AE115" s="4">
        <f t="shared" si="15"/>
        <v>3724</v>
      </c>
      <c r="AF115" s="4">
        <f t="shared" si="16"/>
        <v>1116</v>
      </c>
      <c r="AG115" s="4">
        <f t="shared" si="17"/>
        <v>4840</v>
      </c>
      <c r="AH115" s="4">
        <f t="shared" si="18"/>
        <v>0</v>
      </c>
      <c r="AI115" s="4">
        <f t="shared" si="19"/>
        <v>4840</v>
      </c>
    </row>
    <row r="116" spans="2:35" x14ac:dyDescent="0.25">
      <c r="B116" s="2" t="s">
        <v>111</v>
      </c>
      <c r="G116">
        <v>2587</v>
      </c>
      <c r="N116">
        <v>2707</v>
      </c>
      <c r="Q116">
        <v>5294</v>
      </c>
      <c r="Y116" s="4">
        <f t="shared" si="10"/>
        <v>0</v>
      </c>
      <c r="Z116" s="4">
        <f t="shared" si="11"/>
        <v>0</v>
      </c>
      <c r="AA116" s="4">
        <f t="shared" si="12"/>
        <v>0</v>
      </c>
      <c r="AB116" s="4">
        <f t="shared" si="13"/>
        <v>2587</v>
      </c>
      <c r="AC116" s="4">
        <f t="shared" si="14"/>
        <v>2587</v>
      </c>
      <c r="AE116" s="4">
        <f t="shared" si="15"/>
        <v>0</v>
      </c>
      <c r="AF116" s="4">
        <f t="shared" si="16"/>
        <v>0</v>
      </c>
      <c r="AG116" s="4">
        <f t="shared" si="17"/>
        <v>0</v>
      </c>
      <c r="AH116" s="4">
        <f t="shared" si="18"/>
        <v>2707</v>
      </c>
      <c r="AI116" s="4">
        <f t="shared" si="19"/>
        <v>2707</v>
      </c>
    </row>
    <row r="117" spans="2:35" x14ac:dyDescent="0.25">
      <c r="B117" s="2" t="s">
        <v>112</v>
      </c>
      <c r="C117">
        <v>37</v>
      </c>
      <c r="I117">
        <v>9</v>
      </c>
      <c r="J117">
        <v>37</v>
      </c>
      <c r="P117">
        <v>4</v>
      </c>
      <c r="Q117">
        <v>87</v>
      </c>
      <c r="Y117" s="4">
        <f t="shared" si="10"/>
        <v>37</v>
      </c>
      <c r="Z117" s="4">
        <f t="shared" si="11"/>
        <v>9</v>
      </c>
      <c r="AA117" s="4">
        <f t="shared" si="12"/>
        <v>46</v>
      </c>
      <c r="AB117" s="4">
        <f t="shared" si="13"/>
        <v>0</v>
      </c>
      <c r="AC117" s="4">
        <f t="shared" si="14"/>
        <v>46</v>
      </c>
      <c r="AE117" s="4">
        <f t="shared" si="15"/>
        <v>37</v>
      </c>
      <c r="AF117" s="4">
        <f t="shared" si="16"/>
        <v>4</v>
      </c>
      <c r="AG117" s="4">
        <f t="shared" si="17"/>
        <v>41</v>
      </c>
      <c r="AH117" s="4">
        <f t="shared" si="18"/>
        <v>0</v>
      </c>
      <c r="AI117" s="4">
        <f t="shared" si="19"/>
        <v>41</v>
      </c>
    </row>
    <row r="118" spans="2:35" x14ac:dyDescent="0.25">
      <c r="B118" s="2" t="s">
        <v>113</v>
      </c>
      <c r="G118">
        <v>11</v>
      </c>
      <c r="N118">
        <v>10</v>
      </c>
      <c r="Q118">
        <v>21</v>
      </c>
      <c r="Y118" s="4">
        <f t="shared" si="10"/>
        <v>0</v>
      </c>
      <c r="Z118" s="4">
        <f t="shared" si="11"/>
        <v>0</v>
      </c>
      <c r="AA118" s="4">
        <f t="shared" si="12"/>
        <v>0</v>
      </c>
      <c r="AB118" s="4">
        <f t="shared" si="13"/>
        <v>11</v>
      </c>
      <c r="AC118" s="4">
        <f t="shared" si="14"/>
        <v>11</v>
      </c>
      <c r="AE118" s="4">
        <f t="shared" si="15"/>
        <v>0</v>
      </c>
      <c r="AF118" s="4">
        <f t="shared" si="16"/>
        <v>0</v>
      </c>
      <c r="AG118" s="4">
        <f t="shared" si="17"/>
        <v>0</v>
      </c>
      <c r="AH118" s="4">
        <f t="shared" si="18"/>
        <v>10</v>
      </c>
      <c r="AI118" s="4">
        <f t="shared" si="19"/>
        <v>10</v>
      </c>
    </row>
    <row r="119" spans="2:35" x14ac:dyDescent="0.25">
      <c r="B119" s="2" t="s">
        <v>114</v>
      </c>
      <c r="C119">
        <v>15</v>
      </c>
      <c r="J119">
        <v>20</v>
      </c>
      <c r="Q119">
        <v>35</v>
      </c>
      <c r="Y119" s="4">
        <f t="shared" si="10"/>
        <v>15</v>
      </c>
      <c r="Z119" s="4">
        <f t="shared" si="11"/>
        <v>0</v>
      </c>
      <c r="AA119" s="4">
        <f t="shared" si="12"/>
        <v>15</v>
      </c>
      <c r="AB119" s="4">
        <f t="shared" si="13"/>
        <v>0</v>
      </c>
      <c r="AC119" s="4">
        <f t="shared" si="14"/>
        <v>15</v>
      </c>
      <c r="AE119" s="4">
        <f t="shared" si="15"/>
        <v>20</v>
      </c>
      <c r="AF119" s="4">
        <f t="shared" si="16"/>
        <v>0</v>
      </c>
      <c r="AG119" s="4">
        <f t="shared" si="17"/>
        <v>20</v>
      </c>
      <c r="AH119" s="4">
        <f t="shared" si="18"/>
        <v>0</v>
      </c>
      <c r="AI119" s="4">
        <f t="shared" si="19"/>
        <v>20</v>
      </c>
    </row>
    <row r="120" spans="2:35" x14ac:dyDescent="0.25">
      <c r="B120" s="2" t="s">
        <v>115</v>
      </c>
      <c r="C120">
        <v>17</v>
      </c>
      <c r="J120">
        <v>20</v>
      </c>
      <c r="Q120">
        <v>37</v>
      </c>
      <c r="Y120" s="4">
        <f t="shared" si="10"/>
        <v>17</v>
      </c>
      <c r="Z120" s="4">
        <f t="shared" si="11"/>
        <v>0</v>
      </c>
      <c r="AA120" s="4">
        <f t="shared" si="12"/>
        <v>17</v>
      </c>
      <c r="AB120" s="4">
        <f t="shared" si="13"/>
        <v>0</v>
      </c>
      <c r="AC120" s="4">
        <f t="shared" si="14"/>
        <v>17</v>
      </c>
      <c r="AE120" s="4">
        <f t="shared" si="15"/>
        <v>20</v>
      </c>
      <c r="AF120" s="4">
        <f t="shared" si="16"/>
        <v>0</v>
      </c>
      <c r="AG120" s="4">
        <f t="shared" si="17"/>
        <v>20</v>
      </c>
      <c r="AH120" s="4">
        <f t="shared" si="18"/>
        <v>0</v>
      </c>
      <c r="AI120" s="4">
        <f t="shared" si="19"/>
        <v>20</v>
      </c>
    </row>
    <row r="121" spans="2:35" x14ac:dyDescent="0.25">
      <c r="B121" s="2" t="s">
        <v>116</v>
      </c>
      <c r="C121">
        <v>398</v>
      </c>
      <c r="I121">
        <v>137</v>
      </c>
      <c r="J121">
        <v>412</v>
      </c>
      <c r="P121">
        <v>124</v>
      </c>
      <c r="Q121">
        <v>1071</v>
      </c>
      <c r="Y121" s="4">
        <f t="shared" si="10"/>
        <v>398</v>
      </c>
      <c r="Z121" s="4">
        <f t="shared" si="11"/>
        <v>137</v>
      </c>
      <c r="AA121" s="4">
        <f t="shared" si="12"/>
        <v>535</v>
      </c>
      <c r="AB121" s="4">
        <f t="shared" si="13"/>
        <v>0</v>
      </c>
      <c r="AC121" s="4">
        <f t="shared" si="14"/>
        <v>535</v>
      </c>
      <c r="AE121" s="4">
        <f t="shared" si="15"/>
        <v>412</v>
      </c>
      <c r="AF121" s="4">
        <f t="shared" si="16"/>
        <v>124</v>
      </c>
      <c r="AG121" s="4">
        <f t="shared" si="17"/>
        <v>536</v>
      </c>
      <c r="AH121" s="4">
        <f t="shared" si="18"/>
        <v>0</v>
      </c>
      <c r="AI121" s="4">
        <f t="shared" si="19"/>
        <v>536</v>
      </c>
    </row>
    <row r="122" spans="2:35" x14ac:dyDescent="0.25">
      <c r="B122" s="2" t="s">
        <v>117</v>
      </c>
      <c r="G122">
        <v>263</v>
      </c>
      <c r="N122">
        <v>285</v>
      </c>
      <c r="Q122">
        <v>548</v>
      </c>
      <c r="Y122" s="4">
        <f t="shared" si="10"/>
        <v>0</v>
      </c>
      <c r="Z122" s="4">
        <f t="shared" si="11"/>
        <v>0</v>
      </c>
      <c r="AA122" s="4">
        <f t="shared" si="12"/>
        <v>0</v>
      </c>
      <c r="AB122" s="4">
        <f t="shared" si="13"/>
        <v>263</v>
      </c>
      <c r="AC122" s="4">
        <f t="shared" si="14"/>
        <v>263</v>
      </c>
      <c r="AE122" s="4">
        <f t="shared" si="15"/>
        <v>0</v>
      </c>
      <c r="AF122" s="4">
        <f t="shared" si="16"/>
        <v>0</v>
      </c>
      <c r="AG122" s="4">
        <f t="shared" si="17"/>
        <v>0</v>
      </c>
      <c r="AH122" s="4">
        <f t="shared" si="18"/>
        <v>285</v>
      </c>
      <c r="AI122" s="4">
        <f t="shared" si="19"/>
        <v>285</v>
      </c>
    </row>
    <row r="123" spans="2:35" x14ac:dyDescent="0.25">
      <c r="B123" s="2" t="s">
        <v>118</v>
      </c>
      <c r="C123">
        <v>12</v>
      </c>
      <c r="J123">
        <v>12</v>
      </c>
      <c r="Q123">
        <v>24</v>
      </c>
      <c r="Y123" s="4">
        <f t="shared" si="10"/>
        <v>12</v>
      </c>
      <c r="Z123" s="4">
        <f t="shared" si="11"/>
        <v>0</v>
      </c>
      <c r="AA123" s="4">
        <f t="shared" si="12"/>
        <v>12</v>
      </c>
      <c r="AB123" s="4">
        <f t="shared" si="13"/>
        <v>0</v>
      </c>
      <c r="AC123" s="4">
        <f t="shared" si="14"/>
        <v>12</v>
      </c>
      <c r="AE123" s="4">
        <f t="shared" si="15"/>
        <v>12</v>
      </c>
      <c r="AF123" s="4">
        <f t="shared" si="16"/>
        <v>0</v>
      </c>
      <c r="AG123" s="4">
        <f t="shared" si="17"/>
        <v>12</v>
      </c>
      <c r="AH123" s="4">
        <f t="shared" si="18"/>
        <v>0</v>
      </c>
      <c r="AI123" s="4">
        <f t="shared" si="19"/>
        <v>12</v>
      </c>
    </row>
    <row r="124" spans="2:35" x14ac:dyDescent="0.25">
      <c r="B124" s="2" t="s">
        <v>119</v>
      </c>
      <c r="C124">
        <v>550</v>
      </c>
      <c r="I124">
        <v>137</v>
      </c>
      <c r="J124">
        <v>564</v>
      </c>
      <c r="P124">
        <v>139</v>
      </c>
      <c r="Q124">
        <v>1390</v>
      </c>
      <c r="Y124" s="4">
        <f t="shared" si="10"/>
        <v>550</v>
      </c>
      <c r="Z124" s="4">
        <f t="shared" si="11"/>
        <v>137</v>
      </c>
      <c r="AA124" s="4">
        <f t="shared" si="12"/>
        <v>687</v>
      </c>
      <c r="AB124" s="4">
        <f t="shared" si="13"/>
        <v>0</v>
      </c>
      <c r="AC124" s="4">
        <f t="shared" si="14"/>
        <v>687</v>
      </c>
      <c r="AE124" s="4">
        <f t="shared" si="15"/>
        <v>564</v>
      </c>
      <c r="AF124" s="4">
        <f t="shared" si="16"/>
        <v>139</v>
      </c>
      <c r="AG124" s="4">
        <f t="shared" si="17"/>
        <v>703</v>
      </c>
      <c r="AH124" s="4">
        <f t="shared" si="18"/>
        <v>0</v>
      </c>
      <c r="AI124" s="4">
        <f t="shared" si="19"/>
        <v>703</v>
      </c>
    </row>
    <row r="125" spans="2:35" x14ac:dyDescent="0.25">
      <c r="B125" s="2" t="s">
        <v>120</v>
      </c>
      <c r="C125">
        <v>123</v>
      </c>
      <c r="I125">
        <v>40</v>
      </c>
      <c r="J125">
        <v>116</v>
      </c>
      <c r="P125">
        <v>35</v>
      </c>
      <c r="Q125">
        <v>314</v>
      </c>
      <c r="Y125" s="4">
        <f t="shared" si="10"/>
        <v>123</v>
      </c>
      <c r="Z125" s="4">
        <f t="shared" si="11"/>
        <v>40</v>
      </c>
      <c r="AA125" s="4">
        <f t="shared" si="12"/>
        <v>163</v>
      </c>
      <c r="AB125" s="4">
        <f t="shared" si="13"/>
        <v>0</v>
      </c>
      <c r="AC125" s="4">
        <f t="shared" si="14"/>
        <v>163</v>
      </c>
      <c r="AE125" s="4">
        <f t="shared" si="15"/>
        <v>116</v>
      </c>
      <c r="AF125" s="4">
        <f t="shared" si="16"/>
        <v>35</v>
      </c>
      <c r="AG125" s="4">
        <f t="shared" si="17"/>
        <v>151</v>
      </c>
      <c r="AH125" s="4">
        <f t="shared" si="18"/>
        <v>0</v>
      </c>
      <c r="AI125" s="4">
        <f t="shared" si="19"/>
        <v>151</v>
      </c>
    </row>
    <row r="126" spans="2:35" x14ac:dyDescent="0.25">
      <c r="B126" s="2" t="s">
        <v>121</v>
      </c>
      <c r="C126">
        <v>165</v>
      </c>
      <c r="I126">
        <v>49</v>
      </c>
      <c r="J126">
        <v>168</v>
      </c>
      <c r="P126">
        <v>49</v>
      </c>
      <c r="Q126">
        <v>431</v>
      </c>
      <c r="Y126" s="4">
        <f t="shared" si="10"/>
        <v>165</v>
      </c>
      <c r="Z126" s="4">
        <f t="shared" si="11"/>
        <v>49</v>
      </c>
      <c r="AA126" s="4">
        <f t="shared" si="12"/>
        <v>214</v>
      </c>
      <c r="AB126" s="4">
        <f t="shared" si="13"/>
        <v>0</v>
      </c>
      <c r="AC126" s="4">
        <f t="shared" si="14"/>
        <v>214</v>
      </c>
      <c r="AE126" s="4">
        <f t="shared" si="15"/>
        <v>168</v>
      </c>
      <c r="AF126" s="4">
        <f t="shared" si="16"/>
        <v>49</v>
      </c>
      <c r="AG126" s="4">
        <f t="shared" si="17"/>
        <v>217</v>
      </c>
      <c r="AH126" s="4">
        <f t="shared" si="18"/>
        <v>0</v>
      </c>
      <c r="AI126" s="4">
        <f t="shared" si="19"/>
        <v>217</v>
      </c>
    </row>
    <row r="127" spans="2:35" x14ac:dyDescent="0.25">
      <c r="B127" s="2" t="s">
        <v>122</v>
      </c>
      <c r="C127">
        <v>55</v>
      </c>
      <c r="I127">
        <v>16</v>
      </c>
      <c r="J127">
        <v>43</v>
      </c>
      <c r="P127">
        <v>11</v>
      </c>
      <c r="Q127">
        <v>125</v>
      </c>
      <c r="Y127" s="4">
        <f t="shared" si="10"/>
        <v>55</v>
      </c>
      <c r="Z127" s="4">
        <f t="shared" si="11"/>
        <v>16</v>
      </c>
      <c r="AA127" s="4">
        <f t="shared" si="12"/>
        <v>71</v>
      </c>
      <c r="AB127" s="4">
        <f t="shared" si="13"/>
        <v>0</v>
      </c>
      <c r="AC127" s="4">
        <f t="shared" si="14"/>
        <v>71</v>
      </c>
      <c r="AE127" s="4">
        <f t="shared" si="15"/>
        <v>43</v>
      </c>
      <c r="AF127" s="4">
        <f t="shared" si="16"/>
        <v>11</v>
      </c>
      <c r="AG127" s="4">
        <f t="shared" si="17"/>
        <v>54</v>
      </c>
      <c r="AH127" s="4">
        <f t="shared" si="18"/>
        <v>0</v>
      </c>
      <c r="AI127" s="4">
        <f t="shared" si="19"/>
        <v>54</v>
      </c>
    </row>
    <row r="128" spans="2:35" x14ac:dyDescent="0.25">
      <c r="B128" s="2" t="s">
        <v>123</v>
      </c>
      <c r="C128">
        <v>1872</v>
      </c>
      <c r="I128">
        <v>587</v>
      </c>
      <c r="J128">
        <v>1909</v>
      </c>
      <c r="P128">
        <v>547</v>
      </c>
      <c r="Q128">
        <v>4915</v>
      </c>
      <c r="Y128" s="4">
        <f t="shared" si="10"/>
        <v>1872</v>
      </c>
      <c r="Z128" s="4">
        <f t="shared" si="11"/>
        <v>587</v>
      </c>
      <c r="AA128" s="4">
        <f t="shared" si="12"/>
        <v>2459</v>
      </c>
      <c r="AB128" s="4">
        <f t="shared" si="13"/>
        <v>0</v>
      </c>
      <c r="AC128" s="4">
        <f t="shared" si="14"/>
        <v>2459</v>
      </c>
      <c r="AE128" s="4">
        <f t="shared" si="15"/>
        <v>1909</v>
      </c>
      <c r="AF128" s="4">
        <f t="shared" si="16"/>
        <v>547</v>
      </c>
      <c r="AG128" s="4">
        <f t="shared" si="17"/>
        <v>2456</v>
      </c>
      <c r="AH128" s="4">
        <f t="shared" si="18"/>
        <v>0</v>
      </c>
      <c r="AI128" s="4">
        <f t="shared" si="19"/>
        <v>2456</v>
      </c>
    </row>
    <row r="129" spans="2:35" x14ac:dyDescent="0.25">
      <c r="B129" s="2" t="s">
        <v>124</v>
      </c>
      <c r="G129">
        <v>1050</v>
      </c>
      <c r="N129">
        <v>1016</v>
      </c>
      <c r="Q129">
        <v>2066</v>
      </c>
      <c r="Y129" s="4">
        <f t="shared" si="10"/>
        <v>0</v>
      </c>
      <c r="Z129" s="4">
        <f t="shared" si="11"/>
        <v>0</v>
      </c>
      <c r="AA129" s="4">
        <f t="shared" si="12"/>
        <v>0</v>
      </c>
      <c r="AB129" s="4">
        <f t="shared" si="13"/>
        <v>1050</v>
      </c>
      <c r="AC129" s="4">
        <f t="shared" si="14"/>
        <v>1050</v>
      </c>
      <c r="AE129" s="4">
        <f t="shared" si="15"/>
        <v>0</v>
      </c>
      <c r="AF129" s="4">
        <f t="shared" si="16"/>
        <v>0</v>
      </c>
      <c r="AG129" s="4">
        <f t="shared" si="17"/>
        <v>0</v>
      </c>
      <c r="AH129" s="4">
        <f t="shared" si="18"/>
        <v>1016</v>
      </c>
      <c r="AI129" s="4">
        <f t="shared" si="19"/>
        <v>1016</v>
      </c>
    </row>
    <row r="130" spans="2:35" x14ac:dyDescent="0.25">
      <c r="B130" s="2" t="s">
        <v>125</v>
      </c>
      <c r="C130">
        <v>8</v>
      </c>
      <c r="J130">
        <v>10</v>
      </c>
      <c r="Q130">
        <v>18</v>
      </c>
      <c r="Y130" s="4">
        <f t="shared" si="10"/>
        <v>8</v>
      </c>
      <c r="Z130" s="4">
        <f t="shared" si="11"/>
        <v>0</v>
      </c>
      <c r="AA130" s="4">
        <f t="shared" si="12"/>
        <v>8</v>
      </c>
      <c r="AB130" s="4">
        <f t="shared" si="13"/>
        <v>0</v>
      </c>
      <c r="AC130" s="4">
        <f t="shared" si="14"/>
        <v>8</v>
      </c>
      <c r="AE130" s="4">
        <f t="shared" si="15"/>
        <v>10</v>
      </c>
      <c r="AF130" s="4">
        <f t="shared" si="16"/>
        <v>0</v>
      </c>
      <c r="AG130" s="4">
        <f t="shared" si="17"/>
        <v>10</v>
      </c>
      <c r="AH130" s="4">
        <f t="shared" si="18"/>
        <v>0</v>
      </c>
      <c r="AI130" s="4">
        <f t="shared" si="19"/>
        <v>10</v>
      </c>
    </row>
    <row r="131" spans="2:35" x14ac:dyDescent="0.25">
      <c r="B131" s="2" t="s">
        <v>126</v>
      </c>
      <c r="C131">
        <v>159</v>
      </c>
      <c r="G131">
        <v>87</v>
      </c>
      <c r="I131">
        <v>37</v>
      </c>
      <c r="J131">
        <v>171</v>
      </c>
      <c r="N131">
        <v>84</v>
      </c>
      <c r="P131">
        <v>43</v>
      </c>
      <c r="Q131">
        <v>581</v>
      </c>
      <c r="Y131" s="4">
        <f t="shared" si="10"/>
        <v>159</v>
      </c>
      <c r="Z131" s="4">
        <f t="shared" si="11"/>
        <v>37</v>
      </c>
      <c r="AA131" s="4">
        <f t="shared" si="12"/>
        <v>196</v>
      </c>
      <c r="AB131" s="4">
        <f t="shared" si="13"/>
        <v>87</v>
      </c>
      <c r="AC131" s="4">
        <f t="shared" si="14"/>
        <v>283</v>
      </c>
      <c r="AE131" s="4">
        <f t="shared" si="15"/>
        <v>171</v>
      </c>
      <c r="AF131" s="4">
        <f t="shared" si="16"/>
        <v>43</v>
      </c>
      <c r="AG131" s="4">
        <f t="shared" si="17"/>
        <v>214</v>
      </c>
      <c r="AH131" s="4">
        <f t="shared" si="18"/>
        <v>84</v>
      </c>
      <c r="AI131" s="4">
        <f t="shared" si="19"/>
        <v>298</v>
      </c>
    </row>
    <row r="132" spans="2:35" x14ac:dyDescent="0.25">
      <c r="B132" s="2" t="s">
        <v>127</v>
      </c>
      <c r="C132">
        <v>167</v>
      </c>
      <c r="J132">
        <v>171</v>
      </c>
      <c r="Q132">
        <v>338</v>
      </c>
      <c r="Y132" s="4">
        <f t="shared" si="10"/>
        <v>167</v>
      </c>
      <c r="Z132" s="4">
        <f t="shared" si="11"/>
        <v>0</v>
      </c>
      <c r="AA132" s="4">
        <f t="shared" si="12"/>
        <v>167</v>
      </c>
      <c r="AB132" s="4">
        <f t="shared" si="13"/>
        <v>0</v>
      </c>
      <c r="AC132" s="4">
        <f t="shared" si="14"/>
        <v>167</v>
      </c>
      <c r="AE132" s="4">
        <f t="shared" si="15"/>
        <v>171</v>
      </c>
      <c r="AF132" s="4">
        <f t="shared" si="16"/>
        <v>0</v>
      </c>
      <c r="AG132" s="4">
        <f t="shared" si="17"/>
        <v>171</v>
      </c>
      <c r="AH132" s="4">
        <f t="shared" si="18"/>
        <v>0</v>
      </c>
      <c r="AI132" s="4">
        <f t="shared" si="19"/>
        <v>171</v>
      </c>
    </row>
    <row r="133" spans="2:35" x14ac:dyDescent="0.25">
      <c r="B133" s="2" t="s">
        <v>128</v>
      </c>
      <c r="C133">
        <v>86</v>
      </c>
      <c r="I133">
        <v>31</v>
      </c>
      <c r="J133">
        <v>81</v>
      </c>
      <c r="P133">
        <v>29</v>
      </c>
      <c r="Q133">
        <v>227</v>
      </c>
      <c r="Y133" s="4">
        <f t="shared" si="10"/>
        <v>86</v>
      </c>
      <c r="Z133" s="4">
        <f t="shared" si="11"/>
        <v>31</v>
      </c>
      <c r="AA133" s="4">
        <f t="shared" si="12"/>
        <v>117</v>
      </c>
      <c r="AB133" s="4">
        <f t="shared" si="13"/>
        <v>0</v>
      </c>
      <c r="AC133" s="4">
        <f t="shared" si="14"/>
        <v>117</v>
      </c>
      <c r="AE133" s="4">
        <f t="shared" si="15"/>
        <v>81</v>
      </c>
      <c r="AF133" s="4">
        <f t="shared" si="16"/>
        <v>29</v>
      </c>
      <c r="AG133" s="4">
        <f t="shared" si="17"/>
        <v>110</v>
      </c>
      <c r="AH133" s="4">
        <f t="shared" si="18"/>
        <v>0</v>
      </c>
      <c r="AI133" s="4">
        <f t="shared" si="19"/>
        <v>110</v>
      </c>
    </row>
    <row r="134" spans="2:35" x14ac:dyDescent="0.25">
      <c r="B134" s="2" t="s">
        <v>129</v>
      </c>
      <c r="G134">
        <v>54</v>
      </c>
      <c r="N134">
        <v>55</v>
      </c>
      <c r="Q134">
        <v>109</v>
      </c>
      <c r="Y134" s="4">
        <f t="shared" si="10"/>
        <v>0</v>
      </c>
      <c r="Z134" s="4">
        <f t="shared" si="11"/>
        <v>0</v>
      </c>
      <c r="AA134" s="4">
        <f t="shared" si="12"/>
        <v>0</v>
      </c>
      <c r="AB134" s="4">
        <f t="shared" si="13"/>
        <v>54</v>
      </c>
      <c r="AC134" s="4">
        <f t="shared" si="14"/>
        <v>54</v>
      </c>
      <c r="AE134" s="4">
        <f t="shared" si="15"/>
        <v>0</v>
      </c>
      <c r="AF134" s="4">
        <f t="shared" si="16"/>
        <v>0</v>
      </c>
      <c r="AG134" s="4">
        <f t="shared" si="17"/>
        <v>0</v>
      </c>
      <c r="AH134" s="4">
        <f t="shared" si="18"/>
        <v>55</v>
      </c>
      <c r="AI134" s="4">
        <f t="shared" si="19"/>
        <v>55</v>
      </c>
    </row>
    <row r="135" spans="2:35" x14ac:dyDescent="0.25">
      <c r="B135" s="2" t="s">
        <v>130</v>
      </c>
      <c r="C135">
        <v>7</v>
      </c>
      <c r="J135">
        <v>7</v>
      </c>
      <c r="Q135">
        <v>14</v>
      </c>
      <c r="Y135" s="4">
        <f t="shared" ref="Y135:Y198" si="20">SUM(C135:F135)</f>
        <v>7</v>
      </c>
      <c r="Z135" s="4">
        <f t="shared" ref="Z135:Z198" si="21">SUM(I135)</f>
        <v>0</v>
      </c>
      <c r="AA135" s="4">
        <f t="shared" ref="AA135:AA198" si="22">SUM(Y135:Z135)</f>
        <v>7</v>
      </c>
      <c r="AB135" s="4">
        <f t="shared" ref="AB135:AB198" si="23">SUM(G135:H135)</f>
        <v>0</v>
      </c>
      <c r="AC135" s="4">
        <f t="shared" ref="AC135:AC198" si="24">SUM(AA135:AB135)</f>
        <v>7</v>
      </c>
      <c r="AE135" s="4">
        <f t="shared" ref="AE135:AE198" si="25">SUM(J135:M135)</f>
        <v>7</v>
      </c>
      <c r="AF135" s="4">
        <f t="shared" ref="AF135:AF198" si="26">SUM(P135)</f>
        <v>0</v>
      </c>
      <c r="AG135" s="4">
        <f t="shared" ref="AG135:AG198" si="27">SUM(AE135:AF135)</f>
        <v>7</v>
      </c>
      <c r="AH135" s="4">
        <f t="shared" ref="AH135:AH198" si="28">SUM(N135:O135)</f>
        <v>0</v>
      </c>
      <c r="AI135" s="4">
        <f t="shared" ref="AI135:AI198" si="29">SUM(AG135:AH135)</f>
        <v>7</v>
      </c>
    </row>
    <row r="136" spans="2:35" x14ac:dyDescent="0.25">
      <c r="B136" s="2" t="s">
        <v>131</v>
      </c>
      <c r="C136">
        <v>2</v>
      </c>
      <c r="J136">
        <v>2</v>
      </c>
      <c r="Q136">
        <v>4</v>
      </c>
      <c r="Y136" s="4">
        <f t="shared" si="20"/>
        <v>2</v>
      </c>
      <c r="Z136" s="4">
        <f t="shared" si="21"/>
        <v>0</v>
      </c>
      <c r="AA136" s="4">
        <f t="shared" si="22"/>
        <v>2</v>
      </c>
      <c r="AB136" s="4">
        <f t="shared" si="23"/>
        <v>0</v>
      </c>
      <c r="AC136" s="4">
        <f t="shared" si="24"/>
        <v>2</v>
      </c>
      <c r="AE136" s="4">
        <f t="shared" si="25"/>
        <v>2</v>
      </c>
      <c r="AF136" s="4">
        <f t="shared" si="26"/>
        <v>0</v>
      </c>
      <c r="AG136" s="4">
        <f t="shared" si="27"/>
        <v>2</v>
      </c>
      <c r="AH136" s="4">
        <f t="shared" si="28"/>
        <v>0</v>
      </c>
      <c r="AI136" s="4">
        <f t="shared" si="29"/>
        <v>2</v>
      </c>
    </row>
    <row r="137" spans="2:35" x14ac:dyDescent="0.25">
      <c r="B137" s="2" t="s">
        <v>132</v>
      </c>
      <c r="C137">
        <v>18</v>
      </c>
      <c r="J137">
        <v>13</v>
      </c>
      <c r="Q137">
        <v>31</v>
      </c>
      <c r="Y137" s="4">
        <f t="shared" si="20"/>
        <v>18</v>
      </c>
      <c r="Z137" s="4">
        <f t="shared" si="21"/>
        <v>0</v>
      </c>
      <c r="AA137" s="4">
        <f t="shared" si="22"/>
        <v>18</v>
      </c>
      <c r="AB137" s="4">
        <f t="shared" si="23"/>
        <v>0</v>
      </c>
      <c r="AC137" s="4">
        <f t="shared" si="24"/>
        <v>18</v>
      </c>
      <c r="AE137" s="4">
        <f t="shared" si="25"/>
        <v>13</v>
      </c>
      <c r="AF137" s="4">
        <f t="shared" si="26"/>
        <v>0</v>
      </c>
      <c r="AG137" s="4">
        <f t="shared" si="27"/>
        <v>13</v>
      </c>
      <c r="AH137" s="4">
        <f t="shared" si="28"/>
        <v>0</v>
      </c>
      <c r="AI137" s="4">
        <f t="shared" si="29"/>
        <v>13</v>
      </c>
    </row>
    <row r="138" spans="2:35" x14ac:dyDescent="0.25">
      <c r="B138" s="2" t="s">
        <v>133</v>
      </c>
      <c r="C138">
        <v>5</v>
      </c>
      <c r="J138">
        <v>5</v>
      </c>
      <c r="Q138">
        <v>10</v>
      </c>
      <c r="Y138" s="4">
        <f t="shared" si="20"/>
        <v>5</v>
      </c>
      <c r="Z138" s="4">
        <f t="shared" si="21"/>
        <v>0</v>
      </c>
      <c r="AA138" s="4">
        <f t="shared" si="22"/>
        <v>5</v>
      </c>
      <c r="AB138" s="4">
        <f t="shared" si="23"/>
        <v>0</v>
      </c>
      <c r="AC138" s="4">
        <f t="shared" si="24"/>
        <v>5</v>
      </c>
      <c r="AE138" s="4">
        <f t="shared" si="25"/>
        <v>5</v>
      </c>
      <c r="AF138" s="4">
        <f t="shared" si="26"/>
        <v>0</v>
      </c>
      <c r="AG138" s="4">
        <f t="shared" si="27"/>
        <v>5</v>
      </c>
      <c r="AH138" s="4">
        <f t="shared" si="28"/>
        <v>0</v>
      </c>
      <c r="AI138" s="4">
        <f t="shared" si="29"/>
        <v>5</v>
      </c>
    </row>
    <row r="139" spans="2:35" x14ac:dyDescent="0.25">
      <c r="B139" s="2" t="s">
        <v>134</v>
      </c>
      <c r="C139">
        <v>3</v>
      </c>
      <c r="J139">
        <v>2</v>
      </c>
      <c r="Q139">
        <v>5</v>
      </c>
      <c r="Y139" s="4">
        <f t="shared" si="20"/>
        <v>3</v>
      </c>
      <c r="Z139" s="4">
        <f t="shared" si="21"/>
        <v>0</v>
      </c>
      <c r="AA139" s="4">
        <f t="shared" si="22"/>
        <v>3</v>
      </c>
      <c r="AB139" s="4">
        <f t="shared" si="23"/>
        <v>0</v>
      </c>
      <c r="AC139" s="4">
        <f t="shared" si="24"/>
        <v>3</v>
      </c>
      <c r="AE139" s="4">
        <f t="shared" si="25"/>
        <v>2</v>
      </c>
      <c r="AF139" s="4">
        <f t="shared" si="26"/>
        <v>0</v>
      </c>
      <c r="AG139" s="4">
        <f t="shared" si="27"/>
        <v>2</v>
      </c>
      <c r="AH139" s="4">
        <f t="shared" si="28"/>
        <v>0</v>
      </c>
      <c r="AI139" s="4">
        <f t="shared" si="29"/>
        <v>2</v>
      </c>
    </row>
    <row r="140" spans="2:35" x14ac:dyDescent="0.25">
      <c r="B140" s="2" t="s">
        <v>135</v>
      </c>
      <c r="C140">
        <v>947</v>
      </c>
      <c r="D140">
        <v>24</v>
      </c>
      <c r="I140">
        <v>265</v>
      </c>
      <c r="J140">
        <v>1009</v>
      </c>
      <c r="K140">
        <v>25</v>
      </c>
      <c r="P140">
        <v>276</v>
      </c>
      <c r="Q140">
        <v>2546</v>
      </c>
      <c r="Y140" s="4">
        <f t="shared" si="20"/>
        <v>971</v>
      </c>
      <c r="Z140" s="4">
        <f t="shared" si="21"/>
        <v>265</v>
      </c>
      <c r="AA140" s="4">
        <f t="shared" si="22"/>
        <v>1236</v>
      </c>
      <c r="AB140" s="4">
        <f t="shared" si="23"/>
        <v>0</v>
      </c>
      <c r="AC140" s="4">
        <f t="shared" si="24"/>
        <v>1236</v>
      </c>
      <c r="AE140" s="4">
        <f t="shared" si="25"/>
        <v>1034</v>
      </c>
      <c r="AF140" s="4">
        <f t="shared" si="26"/>
        <v>276</v>
      </c>
      <c r="AG140" s="4">
        <f t="shared" si="27"/>
        <v>1310</v>
      </c>
      <c r="AH140" s="4">
        <f t="shared" si="28"/>
        <v>0</v>
      </c>
      <c r="AI140" s="4">
        <f t="shared" si="29"/>
        <v>1310</v>
      </c>
    </row>
    <row r="141" spans="2:35" x14ac:dyDescent="0.25">
      <c r="B141" s="2" t="s">
        <v>136</v>
      </c>
      <c r="G141">
        <v>555</v>
      </c>
      <c r="N141">
        <v>554</v>
      </c>
      <c r="Q141">
        <v>1109</v>
      </c>
      <c r="Y141" s="4">
        <f t="shared" si="20"/>
        <v>0</v>
      </c>
      <c r="Z141" s="4">
        <f t="shared" si="21"/>
        <v>0</v>
      </c>
      <c r="AA141" s="4">
        <f t="shared" si="22"/>
        <v>0</v>
      </c>
      <c r="AB141" s="4">
        <f t="shared" si="23"/>
        <v>555</v>
      </c>
      <c r="AC141" s="4">
        <f t="shared" si="24"/>
        <v>555</v>
      </c>
      <c r="AE141" s="4">
        <f t="shared" si="25"/>
        <v>0</v>
      </c>
      <c r="AF141" s="4">
        <f t="shared" si="26"/>
        <v>0</v>
      </c>
      <c r="AG141" s="4">
        <f t="shared" si="27"/>
        <v>0</v>
      </c>
      <c r="AH141" s="4">
        <f t="shared" si="28"/>
        <v>554</v>
      </c>
      <c r="AI141" s="4">
        <f t="shared" si="29"/>
        <v>554</v>
      </c>
    </row>
    <row r="142" spans="2:35" x14ac:dyDescent="0.25">
      <c r="B142" s="2" t="s">
        <v>137</v>
      </c>
      <c r="C142">
        <v>444</v>
      </c>
      <c r="I142">
        <v>130</v>
      </c>
      <c r="J142">
        <v>447</v>
      </c>
      <c r="P142">
        <v>120</v>
      </c>
      <c r="Q142">
        <v>1141</v>
      </c>
      <c r="Y142" s="4">
        <f t="shared" si="20"/>
        <v>444</v>
      </c>
      <c r="Z142" s="4">
        <f t="shared" si="21"/>
        <v>130</v>
      </c>
      <c r="AA142" s="4">
        <f t="shared" si="22"/>
        <v>574</v>
      </c>
      <c r="AB142" s="4">
        <f t="shared" si="23"/>
        <v>0</v>
      </c>
      <c r="AC142" s="4">
        <f t="shared" si="24"/>
        <v>574</v>
      </c>
      <c r="AE142" s="4">
        <f t="shared" si="25"/>
        <v>447</v>
      </c>
      <c r="AF142" s="4">
        <f t="shared" si="26"/>
        <v>120</v>
      </c>
      <c r="AG142" s="4">
        <f t="shared" si="27"/>
        <v>567</v>
      </c>
      <c r="AH142" s="4">
        <f t="shared" si="28"/>
        <v>0</v>
      </c>
      <c r="AI142" s="4">
        <f t="shared" si="29"/>
        <v>567</v>
      </c>
    </row>
    <row r="143" spans="2:35" x14ac:dyDescent="0.25">
      <c r="B143" s="2" t="s">
        <v>138</v>
      </c>
      <c r="G143">
        <v>242</v>
      </c>
      <c r="N143">
        <v>234</v>
      </c>
      <c r="Q143">
        <v>476</v>
      </c>
      <c r="Y143" s="4">
        <f t="shared" si="20"/>
        <v>0</v>
      </c>
      <c r="Z143" s="4">
        <f t="shared" si="21"/>
        <v>0</v>
      </c>
      <c r="AA143" s="4">
        <f t="shared" si="22"/>
        <v>0</v>
      </c>
      <c r="AB143" s="4">
        <f t="shared" si="23"/>
        <v>242</v>
      </c>
      <c r="AC143" s="4">
        <f t="shared" si="24"/>
        <v>242</v>
      </c>
      <c r="AE143" s="4">
        <f t="shared" si="25"/>
        <v>0</v>
      </c>
      <c r="AF143" s="4">
        <f t="shared" si="26"/>
        <v>0</v>
      </c>
      <c r="AG143" s="4">
        <f t="shared" si="27"/>
        <v>0</v>
      </c>
      <c r="AH143" s="4">
        <f t="shared" si="28"/>
        <v>234</v>
      </c>
      <c r="AI143" s="4">
        <f t="shared" si="29"/>
        <v>234</v>
      </c>
    </row>
    <row r="144" spans="2:35" x14ac:dyDescent="0.25">
      <c r="B144" s="2" t="s">
        <v>139</v>
      </c>
      <c r="C144">
        <v>62</v>
      </c>
      <c r="J144">
        <v>67</v>
      </c>
      <c r="Q144">
        <v>129</v>
      </c>
      <c r="Y144" s="4">
        <f t="shared" si="20"/>
        <v>62</v>
      </c>
      <c r="Z144" s="4">
        <f t="shared" si="21"/>
        <v>0</v>
      </c>
      <c r="AA144" s="4">
        <f t="shared" si="22"/>
        <v>62</v>
      </c>
      <c r="AB144" s="4">
        <f t="shared" si="23"/>
        <v>0</v>
      </c>
      <c r="AC144" s="4">
        <f t="shared" si="24"/>
        <v>62</v>
      </c>
      <c r="AE144" s="4">
        <f t="shared" si="25"/>
        <v>67</v>
      </c>
      <c r="AF144" s="4">
        <f t="shared" si="26"/>
        <v>0</v>
      </c>
      <c r="AG144" s="4">
        <f t="shared" si="27"/>
        <v>67</v>
      </c>
      <c r="AH144" s="4">
        <f t="shared" si="28"/>
        <v>0</v>
      </c>
      <c r="AI144" s="4">
        <f t="shared" si="29"/>
        <v>67</v>
      </c>
    </row>
    <row r="145" spans="2:35" x14ac:dyDescent="0.25">
      <c r="B145" s="2" t="s">
        <v>140</v>
      </c>
      <c r="C145">
        <v>39</v>
      </c>
      <c r="G145">
        <v>14</v>
      </c>
      <c r="I145">
        <v>7</v>
      </c>
      <c r="J145">
        <v>31</v>
      </c>
      <c r="N145">
        <v>11</v>
      </c>
      <c r="P145">
        <v>5</v>
      </c>
      <c r="Q145">
        <v>107</v>
      </c>
      <c r="Y145" s="4">
        <f t="shared" si="20"/>
        <v>39</v>
      </c>
      <c r="Z145" s="4">
        <f t="shared" si="21"/>
        <v>7</v>
      </c>
      <c r="AA145" s="4">
        <f t="shared" si="22"/>
        <v>46</v>
      </c>
      <c r="AB145" s="4">
        <f t="shared" si="23"/>
        <v>14</v>
      </c>
      <c r="AC145" s="4">
        <f t="shared" si="24"/>
        <v>60</v>
      </c>
      <c r="AE145" s="4">
        <f t="shared" si="25"/>
        <v>31</v>
      </c>
      <c r="AF145" s="4">
        <f t="shared" si="26"/>
        <v>5</v>
      </c>
      <c r="AG145" s="4">
        <f t="shared" si="27"/>
        <v>36</v>
      </c>
      <c r="AH145" s="4">
        <f t="shared" si="28"/>
        <v>11</v>
      </c>
      <c r="AI145" s="4">
        <f t="shared" si="29"/>
        <v>47</v>
      </c>
    </row>
    <row r="146" spans="2:35" x14ac:dyDescent="0.25">
      <c r="B146" s="2" t="s">
        <v>141</v>
      </c>
      <c r="C146">
        <v>42</v>
      </c>
      <c r="G146">
        <v>23</v>
      </c>
      <c r="I146">
        <v>11</v>
      </c>
      <c r="J146">
        <v>48</v>
      </c>
      <c r="N146">
        <v>18</v>
      </c>
      <c r="P146">
        <v>14</v>
      </c>
      <c r="Q146">
        <v>156</v>
      </c>
      <c r="Y146" s="4">
        <f t="shared" si="20"/>
        <v>42</v>
      </c>
      <c r="Z146" s="4">
        <f t="shared" si="21"/>
        <v>11</v>
      </c>
      <c r="AA146" s="4">
        <f t="shared" si="22"/>
        <v>53</v>
      </c>
      <c r="AB146" s="4">
        <f t="shared" si="23"/>
        <v>23</v>
      </c>
      <c r="AC146" s="4">
        <f t="shared" si="24"/>
        <v>76</v>
      </c>
      <c r="AE146" s="4">
        <f t="shared" si="25"/>
        <v>48</v>
      </c>
      <c r="AF146" s="4">
        <f t="shared" si="26"/>
        <v>14</v>
      </c>
      <c r="AG146" s="4">
        <f t="shared" si="27"/>
        <v>62</v>
      </c>
      <c r="AH146" s="4">
        <f t="shared" si="28"/>
        <v>18</v>
      </c>
      <c r="AI146" s="4">
        <f t="shared" si="29"/>
        <v>80</v>
      </c>
    </row>
    <row r="147" spans="2:35" x14ac:dyDescent="0.25">
      <c r="B147" s="2" t="s">
        <v>142</v>
      </c>
      <c r="C147">
        <v>88</v>
      </c>
      <c r="G147">
        <v>71</v>
      </c>
      <c r="I147">
        <v>25</v>
      </c>
      <c r="J147">
        <v>98</v>
      </c>
      <c r="N147">
        <v>62</v>
      </c>
      <c r="P147">
        <v>26</v>
      </c>
      <c r="Q147">
        <v>370</v>
      </c>
      <c r="Y147" s="4">
        <f t="shared" si="20"/>
        <v>88</v>
      </c>
      <c r="Z147" s="4">
        <f t="shared" si="21"/>
        <v>25</v>
      </c>
      <c r="AA147" s="4">
        <f t="shared" si="22"/>
        <v>113</v>
      </c>
      <c r="AB147" s="4">
        <f t="shared" si="23"/>
        <v>71</v>
      </c>
      <c r="AC147" s="4">
        <f t="shared" si="24"/>
        <v>184</v>
      </c>
      <c r="AE147" s="4">
        <f t="shared" si="25"/>
        <v>98</v>
      </c>
      <c r="AF147" s="4">
        <f t="shared" si="26"/>
        <v>26</v>
      </c>
      <c r="AG147" s="4">
        <f t="shared" si="27"/>
        <v>124</v>
      </c>
      <c r="AH147" s="4">
        <f t="shared" si="28"/>
        <v>62</v>
      </c>
      <c r="AI147" s="4">
        <f t="shared" si="29"/>
        <v>186</v>
      </c>
    </row>
    <row r="148" spans="2:35" x14ac:dyDescent="0.25">
      <c r="B148" s="2" t="s">
        <v>143</v>
      </c>
      <c r="C148">
        <v>22</v>
      </c>
      <c r="J148">
        <v>23</v>
      </c>
      <c r="Q148">
        <v>45</v>
      </c>
      <c r="Y148" s="4">
        <f t="shared" si="20"/>
        <v>22</v>
      </c>
      <c r="Z148" s="4">
        <f t="shared" si="21"/>
        <v>0</v>
      </c>
      <c r="AA148" s="4">
        <f t="shared" si="22"/>
        <v>22</v>
      </c>
      <c r="AB148" s="4">
        <f t="shared" si="23"/>
        <v>0</v>
      </c>
      <c r="AC148" s="4">
        <f t="shared" si="24"/>
        <v>22</v>
      </c>
      <c r="AE148" s="4">
        <f t="shared" si="25"/>
        <v>23</v>
      </c>
      <c r="AF148" s="4">
        <f t="shared" si="26"/>
        <v>0</v>
      </c>
      <c r="AG148" s="4">
        <f t="shared" si="27"/>
        <v>23</v>
      </c>
      <c r="AH148" s="4">
        <f t="shared" si="28"/>
        <v>0</v>
      </c>
      <c r="AI148" s="4">
        <f t="shared" si="29"/>
        <v>23</v>
      </c>
    </row>
    <row r="149" spans="2:35" x14ac:dyDescent="0.25">
      <c r="B149" s="2" t="s">
        <v>144</v>
      </c>
      <c r="C149">
        <v>79</v>
      </c>
      <c r="I149">
        <v>30</v>
      </c>
      <c r="J149">
        <v>96</v>
      </c>
      <c r="P149">
        <v>30</v>
      </c>
      <c r="Q149">
        <v>235</v>
      </c>
      <c r="Y149" s="4">
        <f t="shared" si="20"/>
        <v>79</v>
      </c>
      <c r="Z149" s="4">
        <f t="shared" si="21"/>
        <v>30</v>
      </c>
      <c r="AA149" s="4">
        <f t="shared" si="22"/>
        <v>109</v>
      </c>
      <c r="AB149" s="4">
        <f t="shared" si="23"/>
        <v>0</v>
      </c>
      <c r="AC149" s="4">
        <f t="shared" si="24"/>
        <v>109</v>
      </c>
      <c r="AE149" s="4">
        <f t="shared" si="25"/>
        <v>96</v>
      </c>
      <c r="AF149" s="4">
        <f t="shared" si="26"/>
        <v>30</v>
      </c>
      <c r="AG149" s="4">
        <f t="shared" si="27"/>
        <v>126</v>
      </c>
      <c r="AH149" s="4">
        <f t="shared" si="28"/>
        <v>0</v>
      </c>
      <c r="AI149" s="4">
        <f t="shared" si="29"/>
        <v>126</v>
      </c>
    </row>
    <row r="150" spans="2:35" x14ac:dyDescent="0.25">
      <c r="B150" s="2" t="s">
        <v>145</v>
      </c>
      <c r="G150">
        <v>63</v>
      </c>
      <c r="N150">
        <v>68</v>
      </c>
      <c r="Q150">
        <v>131</v>
      </c>
      <c r="Y150" s="4">
        <f t="shared" si="20"/>
        <v>0</v>
      </c>
      <c r="Z150" s="4">
        <f t="shared" si="21"/>
        <v>0</v>
      </c>
      <c r="AA150" s="4">
        <f t="shared" si="22"/>
        <v>0</v>
      </c>
      <c r="AB150" s="4">
        <f t="shared" si="23"/>
        <v>63</v>
      </c>
      <c r="AC150" s="4">
        <f t="shared" si="24"/>
        <v>63</v>
      </c>
      <c r="AE150" s="4">
        <f t="shared" si="25"/>
        <v>0</v>
      </c>
      <c r="AF150" s="4">
        <f t="shared" si="26"/>
        <v>0</v>
      </c>
      <c r="AG150" s="4">
        <f t="shared" si="27"/>
        <v>0</v>
      </c>
      <c r="AH150" s="4">
        <f t="shared" si="28"/>
        <v>68</v>
      </c>
      <c r="AI150" s="4">
        <f t="shared" si="29"/>
        <v>68</v>
      </c>
    </row>
    <row r="151" spans="2:35" x14ac:dyDescent="0.25">
      <c r="B151" s="2" t="s">
        <v>146</v>
      </c>
      <c r="C151">
        <v>16</v>
      </c>
      <c r="J151">
        <v>17</v>
      </c>
      <c r="Q151">
        <v>33</v>
      </c>
      <c r="Y151" s="4">
        <f t="shared" si="20"/>
        <v>16</v>
      </c>
      <c r="Z151" s="4">
        <f t="shared" si="21"/>
        <v>0</v>
      </c>
      <c r="AA151" s="4">
        <f t="shared" si="22"/>
        <v>16</v>
      </c>
      <c r="AB151" s="4">
        <f t="shared" si="23"/>
        <v>0</v>
      </c>
      <c r="AC151" s="4">
        <f t="shared" si="24"/>
        <v>16</v>
      </c>
      <c r="AE151" s="4">
        <f t="shared" si="25"/>
        <v>17</v>
      </c>
      <c r="AF151" s="4">
        <f t="shared" si="26"/>
        <v>0</v>
      </c>
      <c r="AG151" s="4">
        <f t="shared" si="27"/>
        <v>17</v>
      </c>
      <c r="AH151" s="4">
        <f t="shared" si="28"/>
        <v>0</v>
      </c>
      <c r="AI151" s="4">
        <f t="shared" si="29"/>
        <v>17</v>
      </c>
    </row>
    <row r="152" spans="2:35" x14ac:dyDescent="0.25">
      <c r="B152" s="2" t="s">
        <v>147</v>
      </c>
      <c r="C152">
        <v>231</v>
      </c>
      <c r="I152">
        <v>71</v>
      </c>
      <c r="J152">
        <v>249</v>
      </c>
      <c r="P152">
        <v>59</v>
      </c>
      <c r="Q152">
        <v>610</v>
      </c>
      <c r="Y152" s="4">
        <f t="shared" si="20"/>
        <v>231</v>
      </c>
      <c r="Z152" s="4">
        <f t="shared" si="21"/>
        <v>71</v>
      </c>
      <c r="AA152" s="4">
        <f t="shared" si="22"/>
        <v>302</v>
      </c>
      <c r="AB152" s="4">
        <f t="shared" si="23"/>
        <v>0</v>
      </c>
      <c r="AC152" s="4">
        <f t="shared" si="24"/>
        <v>302</v>
      </c>
      <c r="AE152" s="4">
        <f t="shared" si="25"/>
        <v>249</v>
      </c>
      <c r="AF152" s="4">
        <f t="shared" si="26"/>
        <v>59</v>
      </c>
      <c r="AG152" s="4">
        <f t="shared" si="27"/>
        <v>308</v>
      </c>
      <c r="AH152" s="4">
        <f t="shared" si="28"/>
        <v>0</v>
      </c>
      <c r="AI152" s="4">
        <f t="shared" si="29"/>
        <v>308</v>
      </c>
    </row>
    <row r="153" spans="2:35" x14ac:dyDescent="0.25">
      <c r="B153" s="2" t="s">
        <v>148</v>
      </c>
      <c r="G153">
        <v>112</v>
      </c>
      <c r="N153">
        <v>108</v>
      </c>
      <c r="Q153">
        <v>220</v>
      </c>
      <c r="Y153" s="4">
        <f t="shared" si="20"/>
        <v>0</v>
      </c>
      <c r="Z153" s="4">
        <f t="shared" si="21"/>
        <v>0</v>
      </c>
      <c r="AA153" s="4">
        <f t="shared" si="22"/>
        <v>0</v>
      </c>
      <c r="AB153" s="4">
        <f t="shared" si="23"/>
        <v>112</v>
      </c>
      <c r="AC153" s="4">
        <f t="shared" si="24"/>
        <v>112</v>
      </c>
      <c r="AE153" s="4">
        <f t="shared" si="25"/>
        <v>0</v>
      </c>
      <c r="AF153" s="4">
        <f t="shared" si="26"/>
        <v>0</v>
      </c>
      <c r="AG153" s="4">
        <f t="shared" si="27"/>
        <v>0</v>
      </c>
      <c r="AH153" s="4">
        <f t="shared" si="28"/>
        <v>108</v>
      </c>
      <c r="AI153" s="4">
        <f t="shared" si="29"/>
        <v>108</v>
      </c>
    </row>
    <row r="154" spans="2:35" x14ac:dyDescent="0.25">
      <c r="B154" s="2" t="s">
        <v>149</v>
      </c>
      <c r="C154">
        <v>965</v>
      </c>
      <c r="I154">
        <v>289</v>
      </c>
      <c r="J154">
        <v>969</v>
      </c>
      <c r="P154">
        <v>270</v>
      </c>
      <c r="Q154">
        <v>2493</v>
      </c>
      <c r="Y154" s="4">
        <f t="shared" si="20"/>
        <v>965</v>
      </c>
      <c r="Z154" s="4">
        <f t="shared" si="21"/>
        <v>289</v>
      </c>
      <c r="AA154" s="4">
        <f t="shared" si="22"/>
        <v>1254</v>
      </c>
      <c r="AB154" s="4">
        <f t="shared" si="23"/>
        <v>0</v>
      </c>
      <c r="AC154" s="4">
        <f t="shared" si="24"/>
        <v>1254</v>
      </c>
      <c r="AE154" s="4">
        <f t="shared" si="25"/>
        <v>969</v>
      </c>
      <c r="AF154" s="4">
        <f t="shared" si="26"/>
        <v>270</v>
      </c>
      <c r="AG154" s="4">
        <f t="shared" si="27"/>
        <v>1239</v>
      </c>
      <c r="AH154" s="4">
        <f t="shared" si="28"/>
        <v>0</v>
      </c>
      <c r="AI154" s="4">
        <f t="shared" si="29"/>
        <v>1239</v>
      </c>
    </row>
    <row r="155" spans="2:35" x14ac:dyDescent="0.25">
      <c r="B155" s="2" t="s">
        <v>150</v>
      </c>
      <c r="G155">
        <v>522</v>
      </c>
      <c r="N155">
        <v>531</v>
      </c>
      <c r="Q155">
        <v>1053</v>
      </c>
      <c r="Y155" s="4">
        <f t="shared" si="20"/>
        <v>0</v>
      </c>
      <c r="Z155" s="4">
        <f t="shared" si="21"/>
        <v>0</v>
      </c>
      <c r="AA155" s="4">
        <f t="shared" si="22"/>
        <v>0</v>
      </c>
      <c r="AB155" s="4">
        <f t="shared" si="23"/>
        <v>522</v>
      </c>
      <c r="AC155" s="4">
        <f t="shared" si="24"/>
        <v>522</v>
      </c>
      <c r="AE155" s="4">
        <f t="shared" si="25"/>
        <v>0</v>
      </c>
      <c r="AF155" s="4">
        <f t="shared" si="26"/>
        <v>0</v>
      </c>
      <c r="AG155" s="4">
        <f t="shared" si="27"/>
        <v>0</v>
      </c>
      <c r="AH155" s="4">
        <f t="shared" si="28"/>
        <v>531</v>
      </c>
      <c r="AI155" s="4">
        <f t="shared" si="29"/>
        <v>531</v>
      </c>
    </row>
    <row r="156" spans="2:35" x14ac:dyDescent="0.25">
      <c r="B156" s="2" t="s">
        <v>151</v>
      </c>
      <c r="C156">
        <v>26</v>
      </c>
      <c r="J156">
        <v>25</v>
      </c>
      <c r="Q156">
        <v>51</v>
      </c>
      <c r="Y156" s="4">
        <f t="shared" si="20"/>
        <v>26</v>
      </c>
      <c r="Z156" s="4">
        <f t="shared" si="21"/>
        <v>0</v>
      </c>
      <c r="AA156" s="4">
        <f t="shared" si="22"/>
        <v>26</v>
      </c>
      <c r="AB156" s="4">
        <f t="shared" si="23"/>
        <v>0</v>
      </c>
      <c r="AC156" s="4">
        <f t="shared" si="24"/>
        <v>26</v>
      </c>
      <c r="AE156" s="4">
        <f t="shared" si="25"/>
        <v>25</v>
      </c>
      <c r="AF156" s="4">
        <f t="shared" si="26"/>
        <v>0</v>
      </c>
      <c r="AG156" s="4">
        <f t="shared" si="27"/>
        <v>25</v>
      </c>
      <c r="AH156" s="4">
        <f t="shared" si="28"/>
        <v>0</v>
      </c>
      <c r="AI156" s="4">
        <f t="shared" si="29"/>
        <v>25</v>
      </c>
    </row>
    <row r="157" spans="2:35" x14ac:dyDescent="0.25">
      <c r="B157" s="2" t="s">
        <v>152</v>
      </c>
      <c r="C157">
        <v>289</v>
      </c>
      <c r="I157">
        <v>94</v>
      </c>
      <c r="J157">
        <v>316</v>
      </c>
      <c r="P157">
        <v>86</v>
      </c>
      <c r="Q157">
        <v>785</v>
      </c>
      <c r="Y157" s="4">
        <f t="shared" si="20"/>
        <v>289</v>
      </c>
      <c r="Z157" s="4">
        <f t="shared" si="21"/>
        <v>94</v>
      </c>
      <c r="AA157" s="4">
        <f t="shared" si="22"/>
        <v>383</v>
      </c>
      <c r="AB157" s="4">
        <f t="shared" si="23"/>
        <v>0</v>
      </c>
      <c r="AC157" s="4">
        <f t="shared" si="24"/>
        <v>383</v>
      </c>
      <c r="AE157" s="4">
        <f t="shared" si="25"/>
        <v>316</v>
      </c>
      <c r="AF157" s="4">
        <f t="shared" si="26"/>
        <v>86</v>
      </c>
      <c r="AG157" s="4">
        <f t="shared" si="27"/>
        <v>402</v>
      </c>
      <c r="AH157" s="4">
        <f t="shared" si="28"/>
        <v>0</v>
      </c>
      <c r="AI157" s="4">
        <f t="shared" si="29"/>
        <v>402</v>
      </c>
    </row>
    <row r="158" spans="2:35" x14ac:dyDescent="0.25">
      <c r="B158" s="2" t="s">
        <v>153</v>
      </c>
      <c r="C158">
        <v>242</v>
      </c>
      <c r="I158">
        <v>86</v>
      </c>
      <c r="J158">
        <v>247</v>
      </c>
      <c r="P158">
        <v>83</v>
      </c>
      <c r="Q158">
        <v>658</v>
      </c>
      <c r="Y158" s="4">
        <f t="shared" si="20"/>
        <v>242</v>
      </c>
      <c r="Z158" s="4">
        <f t="shared" si="21"/>
        <v>86</v>
      </c>
      <c r="AA158" s="4">
        <f t="shared" si="22"/>
        <v>328</v>
      </c>
      <c r="AB158" s="4">
        <f t="shared" si="23"/>
        <v>0</v>
      </c>
      <c r="AC158" s="4">
        <f t="shared" si="24"/>
        <v>328</v>
      </c>
      <c r="AE158" s="4">
        <f t="shared" si="25"/>
        <v>247</v>
      </c>
      <c r="AF158" s="4">
        <f t="shared" si="26"/>
        <v>83</v>
      </c>
      <c r="AG158" s="4">
        <f t="shared" si="27"/>
        <v>330</v>
      </c>
      <c r="AH158" s="4">
        <f t="shared" si="28"/>
        <v>0</v>
      </c>
      <c r="AI158" s="4">
        <f t="shared" si="29"/>
        <v>330</v>
      </c>
    </row>
    <row r="159" spans="2:35" x14ac:dyDescent="0.25">
      <c r="B159" s="2" t="s">
        <v>154</v>
      </c>
      <c r="G159">
        <v>129</v>
      </c>
      <c r="N159">
        <v>143</v>
      </c>
      <c r="Q159">
        <v>272</v>
      </c>
      <c r="Y159" s="4">
        <f t="shared" si="20"/>
        <v>0</v>
      </c>
      <c r="Z159" s="4">
        <f t="shared" si="21"/>
        <v>0</v>
      </c>
      <c r="AA159" s="4">
        <f t="shared" si="22"/>
        <v>0</v>
      </c>
      <c r="AB159" s="4">
        <f t="shared" si="23"/>
        <v>129</v>
      </c>
      <c r="AC159" s="4">
        <f t="shared" si="24"/>
        <v>129</v>
      </c>
      <c r="AE159" s="4">
        <f t="shared" si="25"/>
        <v>0</v>
      </c>
      <c r="AF159" s="4">
        <f t="shared" si="26"/>
        <v>0</v>
      </c>
      <c r="AG159" s="4">
        <f t="shared" si="27"/>
        <v>0</v>
      </c>
      <c r="AH159" s="4">
        <f t="shared" si="28"/>
        <v>143</v>
      </c>
      <c r="AI159" s="4">
        <f t="shared" si="29"/>
        <v>143</v>
      </c>
    </row>
    <row r="160" spans="2:35" x14ac:dyDescent="0.25">
      <c r="B160" s="2" t="s">
        <v>155</v>
      </c>
      <c r="C160">
        <v>21</v>
      </c>
      <c r="J160">
        <v>11</v>
      </c>
      <c r="Q160">
        <v>32</v>
      </c>
      <c r="Y160" s="4">
        <f t="shared" si="20"/>
        <v>21</v>
      </c>
      <c r="Z160" s="4">
        <f t="shared" si="21"/>
        <v>0</v>
      </c>
      <c r="AA160" s="4">
        <f t="shared" si="22"/>
        <v>21</v>
      </c>
      <c r="AB160" s="4">
        <f t="shared" si="23"/>
        <v>0</v>
      </c>
      <c r="AC160" s="4">
        <f t="shared" si="24"/>
        <v>21</v>
      </c>
      <c r="AE160" s="4">
        <f t="shared" si="25"/>
        <v>11</v>
      </c>
      <c r="AF160" s="4">
        <f t="shared" si="26"/>
        <v>0</v>
      </c>
      <c r="AG160" s="4">
        <f t="shared" si="27"/>
        <v>11</v>
      </c>
      <c r="AH160" s="4">
        <f t="shared" si="28"/>
        <v>0</v>
      </c>
      <c r="AI160" s="4">
        <f t="shared" si="29"/>
        <v>11</v>
      </c>
    </row>
    <row r="161" spans="2:35" x14ac:dyDescent="0.25">
      <c r="B161" s="2" t="s">
        <v>156</v>
      </c>
      <c r="C161">
        <v>147</v>
      </c>
      <c r="I161">
        <v>50</v>
      </c>
      <c r="J161">
        <v>180</v>
      </c>
      <c r="P161">
        <v>48</v>
      </c>
      <c r="Q161">
        <v>425</v>
      </c>
      <c r="Y161" s="4">
        <f t="shared" si="20"/>
        <v>147</v>
      </c>
      <c r="Z161" s="4">
        <f t="shared" si="21"/>
        <v>50</v>
      </c>
      <c r="AA161" s="4">
        <f t="shared" si="22"/>
        <v>197</v>
      </c>
      <c r="AB161" s="4">
        <f t="shared" si="23"/>
        <v>0</v>
      </c>
      <c r="AC161" s="4">
        <f t="shared" si="24"/>
        <v>197</v>
      </c>
      <c r="AE161" s="4">
        <f t="shared" si="25"/>
        <v>180</v>
      </c>
      <c r="AF161" s="4">
        <f t="shared" si="26"/>
        <v>48</v>
      </c>
      <c r="AG161" s="4">
        <f t="shared" si="27"/>
        <v>228</v>
      </c>
      <c r="AH161" s="4">
        <f t="shared" si="28"/>
        <v>0</v>
      </c>
      <c r="AI161" s="4">
        <f t="shared" si="29"/>
        <v>228</v>
      </c>
    </row>
    <row r="162" spans="2:35" x14ac:dyDescent="0.25">
      <c r="B162" s="2" t="s">
        <v>157</v>
      </c>
      <c r="G162">
        <v>291</v>
      </c>
      <c r="N162">
        <v>286</v>
      </c>
      <c r="Q162">
        <v>577</v>
      </c>
      <c r="Y162" s="4">
        <f t="shared" si="20"/>
        <v>0</v>
      </c>
      <c r="Z162" s="4">
        <f t="shared" si="21"/>
        <v>0</v>
      </c>
      <c r="AA162" s="4">
        <f t="shared" si="22"/>
        <v>0</v>
      </c>
      <c r="AB162" s="4">
        <f t="shared" si="23"/>
        <v>291</v>
      </c>
      <c r="AC162" s="4">
        <f t="shared" si="24"/>
        <v>291</v>
      </c>
      <c r="AE162" s="4">
        <f t="shared" si="25"/>
        <v>0</v>
      </c>
      <c r="AF162" s="4">
        <f t="shared" si="26"/>
        <v>0</v>
      </c>
      <c r="AG162" s="4">
        <f t="shared" si="27"/>
        <v>0</v>
      </c>
      <c r="AH162" s="4">
        <f t="shared" si="28"/>
        <v>286</v>
      </c>
      <c r="AI162" s="4">
        <f t="shared" si="29"/>
        <v>286</v>
      </c>
    </row>
    <row r="163" spans="2:35" x14ac:dyDescent="0.25">
      <c r="B163" s="2" t="s">
        <v>158</v>
      </c>
      <c r="C163">
        <v>35</v>
      </c>
      <c r="J163">
        <v>37</v>
      </c>
      <c r="Q163">
        <v>72</v>
      </c>
      <c r="Y163" s="4">
        <f t="shared" si="20"/>
        <v>35</v>
      </c>
      <c r="Z163" s="4">
        <f t="shared" si="21"/>
        <v>0</v>
      </c>
      <c r="AA163" s="4">
        <f t="shared" si="22"/>
        <v>35</v>
      </c>
      <c r="AB163" s="4">
        <f t="shared" si="23"/>
        <v>0</v>
      </c>
      <c r="AC163" s="4">
        <f t="shared" si="24"/>
        <v>35</v>
      </c>
      <c r="AE163" s="4">
        <f t="shared" si="25"/>
        <v>37</v>
      </c>
      <c r="AF163" s="4">
        <f t="shared" si="26"/>
        <v>0</v>
      </c>
      <c r="AG163" s="4">
        <f t="shared" si="27"/>
        <v>37</v>
      </c>
      <c r="AH163" s="4">
        <f t="shared" si="28"/>
        <v>0</v>
      </c>
      <c r="AI163" s="4">
        <f t="shared" si="29"/>
        <v>37</v>
      </c>
    </row>
    <row r="164" spans="2:35" x14ac:dyDescent="0.25">
      <c r="B164" s="2" t="s">
        <v>159</v>
      </c>
      <c r="C164">
        <v>366</v>
      </c>
      <c r="I164">
        <v>119</v>
      </c>
      <c r="J164">
        <v>360</v>
      </c>
      <c r="P164">
        <v>132</v>
      </c>
      <c r="Q164">
        <v>977</v>
      </c>
      <c r="Y164" s="4">
        <f t="shared" si="20"/>
        <v>366</v>
      </c>
      <c r="Z164" s="4">
        <f t="shared" si="21"/>
        <v>119</v>
      </c>
      <c r="AA164" s="4">
        <f t="shared" si="22"/>
        <v>485</v>
      </c>
      <c r="AB164" s="4">
        <f t="shared" si="23"/>
        <v>0</v>
      </c>
      <c r="AC164" s="4">
        <f t="shared" si="24"/>
        <v>485</v>
      </c>
      <c r="AE164" s="4">
        <f t="shared" si="25"/>
        <v>360</v>
      </c>
      <c r="AF164" s="4">
        <f t="shared" si="26"/>
        <v>132</v>
      </c>
      <c r="AG164" s="4">
        <f t="shared" si="27"/>
        <v>492</v>
      </c>
      <c r="AH164" s="4">
        <f t="shared" si="28"/>
        <v>0</v>
      </c>
      <c r="AI164" s="4">
        <f t="shared" si="29"/>
        <v>492</v>
      </c>
    </row>
    <row r="165" spans="2:35" x14ac:dyDescent="0.25">
      <c r="B165" s="2" t="s">
        <v>160</v>
      </c>
      <c r="C165">
        <v>56</v>
      </c>
      <c r="G165">
        <v>26</v>
      </c>
      <c r="I165">
        <v>19</v>
      </c>
      <c r="J165">
        <v>48</v>
      </c>
      <c r="N165">
        <v>32</v>
      </c>
      <c r="P165">
        <v>24</v>
      </c>
      <c r="Q165">
        <v>205</v>
      </c>
      <c r="Y165" s="4">
        <f t="shared" si="20"/>
        <v>56</v>
      </c>
      <c r="Z165" s="4">
        <f t="shared" si="21"/>
        <v>19</v>
      </c>
      <c r="AA165" s="4">
        <f t="shared" si="22"/>
        <v>75</v>
      </c>
      <c r="AB165" s="4">
        <f t="shared" si="23"/>
        <v>26</v>
      </c>
      <c r="AC165" s="4">
        <f t="shared" si="24"/>
        <v>101</v>
      </c>
      <c r="AE165" s="4">
        <f t="shared" si="25"/>
        <v>48</v>
      </c>
      <c r="AF165" s="4">
        <f t="shared" si="26"/>
        <v>24</v>
      </c>
      <c r="AG165" s="4">
        <f t="shared" si="27"/>
        <v>72</v>
      </c>
      <c r="AH165" s="4">
        <f t="shared" si="28"/>
        <v>32</v>
      </c>
      <c r="AI165" s="4">
        <f t="shared" si="29"/>
        <v>104</v>
      </c>
    </row>
    <row r="166" spans="2:35" x14ac:dyDescent="0.25">
      <c r="B166" s="2" t="s">
        <v>161</v>
      </c>
      <c r="C166">
        <v>69</v>
      </c>
      <c r="G166">
        <v>41</v>
      </c>
      <c r="I166">
        <v>20</v>
      </c>
      <c r="J166">
        <v>80</v>
      </c>
      <c r="N166">
        <v>43</v>
      </c>
      <c r="P166">
        <v>17</v>
      </c>
      <c r="Q166">
        <v>270</v>
      </c>
      <c r="Y166" s="4">
        <f t="shared" si="20"/>
        <v>69</v>
      </c>
      <c r="Z166" s="4">
        <f t="shared" si="21"/>
        <v>20</v>
      </c>
      <c r="AA166" s="4">
        <f t="shared" si="22"/>
        <v>89</v>
      </c>
      <c r="AB166" s="4">
        <f t="shared" si="23"/>
        <v>41</v>
      </c>
      <c r="AC166" s="4">
        <f t="shared" si="24"/>
        <v>130</v>
      </c>
      <c r="AE166" s="4">
        <f t="shared" si="25"/>
        <v>80</v>
      </c>
      <c r="AF166" s="4">
        <f t="shared" si="26"/>
        <v>17</v>
      </c>
      <c r="AG166" s="4">
        <f t="shared" si="27"/>
        <v>97</v>
      </c>
      <c r="AH166" s="4">
        <f t="shared" si="28"/>
        <v>43</v>
      </c>
      <c r="AI166" s="4">
        <f t="shared" si="29"/>
        <v>140</v>
      </c>
    </row>
    <row r="167" spans="2:35" x14ac:dyDescent="0.25">
      <c r="B167" s="2" t="s">
        <v>162</v>
      </c>
      <c r="C167">
        <v>19</v>
      </c>
      <c r="G167">
        <v>13</v>
      </c>
      <c r="I167">
        <v>7</v>
      </c>
      <c r="J167">
        <v>17</v>
      </c>
      <c r="N167">
        <v>17</v>
      </c>
      <c r="P167">
        <v>5</v>
      </c>
      <c r="Q167">
        <v>78</v>
      </c>
      <c r="Y167" s="4">
        <f t="shared" si="20"/>
        <v>19</v>
      </c>
      <c r="Z167" s="4">
        <f t="shared" si="21"/>
        <v>7</v>
      </c>
      <c r="AA167" s="4">
        <f t="shared" si="22"/>
        <v>26</v>
      </c>
      <c r="AB167" s="4">
        <f t="shared" si="23"/>
        <v>13</v>
      </c>
      <c r="AC167" s="4">
        <f t="shared" si="24"/>
        <v>39</v>
      </c>
      <c r="AE167" s="4">
        <f t="shared" si="25"/>
        <v>17</v>
      </c>
      <c r="AF167" s="4">
        <f t="shared" si="26"/>
        <v>5</v>
      </c>
      <c r="AG167" s="4">
        <f t="shared" si="27"/>
        <v>22</v>
      </c>
      <c r="AH167" s="4">
        <f t="shared" si="28"/>
        <v>17</v>
      </c>
      <c r="AI167" s="4">
        <f t="shared" si="29"/>
        <v>39</v>
      </c>
    </row>
    <row r="168" spans="2:35" x14ac:dyDescent="0.25">
      <c r="B168" s="2" t="s">
        <v>163</v>
      </c>
      <c r="C168">
        <v>210</v>
      </c>
      <c r="I168">
        <v>72</v>
      </c>
      <c r="J168">
        <v>218</v>
      </c>
      <c r="P168">
        <v>68</v>
      </c>
      <c r="Q168">
        <v>568</v>
      </c>
      <c r="Y168" s="4">
        <f t="shared" si="20"/>
        <v>210</v>
      </c>
      <c r="Z168" s="4">
        <f t="shared" si="21"/>
        <v>72</v>
      </c>
      <c r="AA168" s="4">
        <f t="shared" si="22"/>
        <v>282</v>
      </c>
      <c r="AB168" s="4">
        <f t="shared" si="23"/>
        <v>0</v>
      </c>
      <c r="AC168" s="4">
        <f t="shared" si="24"/>
        <v>282</v>
      </c>
      <c r="AE168" s="4">
        <f t="shared" si="25"/>
        <v>218</v>
      </c>
      <c r="AF168" s="4">
        <f t="shared" si="26"/>
        <v>68</v>
      </c>
      <c r="AG168" s="4">
        <f t="shared" si="27"/>
        <v>286</v>
      </c>
      <c r="AH168" s="4">
        <f t="shared" si="28"/>
        <v>0</v>
      </c>
      <c r="AI168" s="4">
        <f t="shared" si="29"/>
        <v>286</v>
      </c>
    </row>
    <row r="169" spans="2:35" x14ac:dyDescent="0.25">
      <c r="B169" s="2" t="s">
        <v>164</v>
      </c>
      <c r="G169">
        <v>140</v>
      </c>
      <c r="N169">
        <v>149</v>
      </c>
      <c r="Q169">
        <v>289</v>
      </c>
      <c r="Y169" s="4">
        <f t="shared" si="20"/>
        <v>0</v>
      </c>
      <c r="Z169" s="4">
        <f t="shared" si="21"/>
        <v>0</v>
      </c>
      <c r="AA169" s="4">
        <f t="shared" si="22"/>
        <v>0</v>
      </c>
      <c r="AB169" s="4">
        <f t="shared" si="23"/>
        <v>140</v>
      </c>
      <c r="AC169" s="4">
        <f t="shared" si="24"/>
        <v>140</v>
      </c>
      <c r="AE169" s="4">
        <f t="shared" si="25"/>
        <v>0</v>
      </c>
      <c r="AF169" s="4">
        <f t="shared" si="26"/>
        <v>0</v>
      </c>
      <c r="AG169" s="4">
        <f t="shared" si="27"/>
        <v>0</v>
      </c>
      <c r="AH169" s="4">
        <f t="shared" si="28"/>
        <v>149</v>
      </c>
      <c r="AI169" s="4">
        <f t="shared" si="29"/>
        <v>149</v>
      </c>
    </row>
    <row r="170" spans="2:35" x14ac:dyDescent="0.25">
      <c r="B170" s="2" t="s">
        <v>165</v>
      </c>
      <c r="C170">
        <v>838</v>
      </c>
      <c r="I170">
        <v>338</v>
      </c>
      <c r="J170">
        <v>892</v>
      </c>
      <c r="P170">
        <v>310</v>
      </c>
      <c r="Q170">
        <v>2378</v>
      </c>
      <c r="Y170" s="4">
        <f t="shared" si="20"/>
        <v>838</v>
      </c>
      <c r="Z170" s="4">
        <f t="shared" si="21"/>
        <v>338</v>
      </c>
      <c r="AA170" s="4">
        <f t="shared" si="22"/>
        <v>1176</v>
      </c>
      <c r="AB170" s="4">
        <f t="shared" si="23"/>
        <v>0</v>
      </c>
      <c r="AC170" s="4">
        <f t="shared" si="24"/>
        <v>1176</v>
      </c>
      <c r="AE170" s="4">
        <f t="shared" si="25"/>
        <v>892</v>
      </c>
      <c r="AF170" s="4">
        <f t="shared" si="26"/>
        <v>310</v>
      </c>
      <c r="AG170" s="4">
        <f t="shared" si="27"/>
        <v>1202</v>
      </c>
      <c r="AH170" s="4">
        <f t="shared" si="28"/>
        <v>0</v>
      </c>
      <c r="AI170" s="4">
        <f t="shared" si="29"/>
        <v>1202</v>
      </c>
    </row>
    <row r="171" spans="2:35" x14ac:dyDescent="0.25">
      <c r="B171" s="2" t="s">
        <v>166</v>
      </c>
      <c r="G171">
        <v>520</v>
      </c>
      <c r="N171">
        <v>533</v>
      </c>
      <c r="Q171">
        <v>1053</v>
      </c>
      <c r="Y171" s="4">
        <f t="shared" si="20"/>
        <v>0</v>
      </c>
      <c r="Z171" s="4">
        <f t="shared" si="21"/>
        <v>0</v>
      </c>
      <c r="AA171" s="4">
        <f t="shared" si="22"/>
        <v>0</v>
      </c>
      <c r="AB171" s="4">
        <f t="shared" si="23"/>
        <v>520</v>
      </c>
      <c r="AC171" s="4">
        <f t="shared" si="24"/>
        <v>520</v>
      </c>
      <c r="AE171" s="4">
        <f t="shared" si="25"/>
        <v>0</v>
      </c>
      <c r="AF171" s="4">
        <f t="shared" si="26"/>
        <v>0</v>
      </c>
      <c r="AG171" s="4">
        <f t="shared" si="27"/>
        <v>0</v>
      </c>
      <c r="AH171" s="4">
        <f t="shared" si="28"/>
        <v>533</v>
      </c>
      <c r="AI171" s="4">
        <f t="shared" si="29"/>
        <v>533</v>
      </c>
    </row>
    <row r="172" spans="2:35" x14ac:dyDescent="0.25">
      <c r="B172" s="2" t="s">
        <v>167</v>
      </c>
      <c r="C172">
        <v>280</v>
      </c>
      <c r="G172">
        <v>142</v>
      </c>
      <c r="I172">
        <v>78</v>
      </c>
      <c r="J172">
        <v>279</v>
      </c>
      <c r="N172">
        <v>142</v>
      </c>
      <c r="P172">
        <v>72</v>
      </c>
      <c r="Q172">
        <v>993</v>
      </c>
      <c r="Y172" s="4">
        <f t="shared" si="20"/>
        <v>280</v>
      </c>
      <c r="Z172" s="4">
        <f t="shared" si="21"/>
        <v>78</v>
      </c>
      <c r="AA172" s="4">
        <f t="shared" si="22"/>
        <v>358</v>
      </c>
      <c r="AB172" s="4">
        <f t="shared" si="23"/>
        <v>142</v>
      </c>
      <c r="AC172" s="4">
        <f t="shared" si="24"/>
        <v>500</v>
      </c>
      <c r="AE172" s="4">
        <f t="shared" si="25"/>
        <v>279</v>
      </c>
      <c r="AF172" s="4">
        <f t="shared" si="26"/>
        <v>72</v>
      </c>
      <c r="AG172" s="4">
        <f t="shared" si="27"/>
        <v>351</v>
      </c>
      <c r="AH172" s="4">
        <f t="shared" si="28"/>
        <v>142</v>
      </c>
      <c r="AI172" s="4">
        <f t="shared" si="29"/>
        <v>493</v>
      </c>
    </row>
    <row r="173" spans="2:35" x14ac:dyDescent="0.25">
      <c r="B173" s="2" t="s">
        <v>168</v>
      </c>
      <c r="C173">
        <v>33</v>
      </c>
      <c r="J173">
        <v>36</v>
      </c>
      <c r="Q173">
        <v>69</v>
      </c>
      <c r="Y173" s="4">
        <f t="shared" si="20"/>
        <v>33</v>
      </c>
      <c r="Z173" s="4">
        <f t="shared" si="21"/>
        <v>0</v>
      </c>
      <c r="AA173" s="4">
        <f t="shared" si="22"/>
        <v>33</v>
      </c>
      <c r="AB173" s="4">
        <f t="shared" si="23"/>
        <v>0</v>
      </c>
      <c r="AC173" s="4">
        <f t="shared" si="24"/>
        <v>33</v>
      </c>
      <c r="AE173" s="4">
        <f t="shared" si="25"/>
        <v>36</v>
      </c>
      <c r="AF173" s="4">
        <f t="shared" si="26"/>
        <v>0</v>
      </c>
      <c r="AG173" s="4">
        <f t="shared" si="27"/>
        <v>36</v>
      </c>
      <c r="AH173" s="4">
        <f t="shared" si="28"/>
        <v>0</v>
      </c>
      <c r="AI173" s="4">
        <f t="shared" si="29"/>
        <v>36</v>
      </c>
    </row>
    <row r="174" spans="2:35" x14ac:dyDescent="0.25">
      <c r="B174" s="2" t="s">
        <v>169</v>
      </c>
      <c r="D174">
        <v>3</v>
      </c>
      <c r="K174">
        <v>3</v>
      </c>
      <c r="Q174">
        <v>6</v>
      </c>
      <c r="Y174" s="4">
        <f t="shared" si="20"/>
        <v>3</v>
      </c>
      <c r="Z174" s="4">
        <f t="shared" si="21"/>
        <v>0</v>
      </c>
      <c r="AA174" s="4">
        <f t="shared" si="22"/>
        <v>3</v>
      </c>
      <c r="AB174" s="4">
        <f t="shared" si="23"/>
        <v>0</v>
      </c>
      <c r="AC174" s="4">
        <f t="shared" si="24"/>
        <v>3</v>
      </c>
      <c r="AE174" s="4">
        <f t="shared" si="25"/>
        <v>3</v>
      </c>
      <c r="AF174" s="4">
        <f t="shared" si="26"/>
        <v>0</v>
      </c>
      <c r="AG174" s="4">
        <f t="shared" si="27"/>
        <v>3</v>
      </c>
      <c r="AH174" s="4">
        <f t="shared" si="28"/>
        <v>0</v>
      </c>
      <c r="AI174" s="4">
        <f t="shared" si="29"/>
        <v>3</v>
      </c>
    </row>
    <row r="175" spans="2:35" x14ac:dyDescent="0.25">
      <c r="B175" s="2" t="s">
        <v>170</v>
      </c>
      <c r="C175">
        <v>4117</v>
      </c>
      <c r="I175">
        <v>1266</v>
      </c>
      <c r="J175">
        <v>4233</v>
      </c>
      <c r="P175">
        <v>1204</v>
      </c>
      <c r="Q175">
        <v>10820</v>
      </c>
      <c r="Y175" s="4">
        <f t="shared" si="20"/>
        <v>4117</v>
      </c>
      <c r="Z175" s="4">
        <f t="shared" si="21"/>
        <v>1266</v>
      </c>
      <c r="AA175" s="4">
        <f t="shared" si="22"/>
        <v>5383</v>
      </c>
      <c r="AB175" s="4">
        <f t="shared" si="23"/>
        <v>0</v>
      </c>
      <c r="AC175" s="4">
        <f t="shared" si="24"/>
        <v>5383</v>
      </c>
      <c r="AE175" s="4">
        <f t="shared" si="25"/>
        <v>4233</v>
      </c>
      <c r="AF175" s="4">
        <f t="shared" si="26"/>
        <v>1204</v>
      </c>
      <c r="AG175" s="4">
        <f t="shared" si="27"/>
        <v>5437</v>
      </c>
      <c r="AH175" s="4">
        <f t="shared" si="28"/>
        <v>0</v>
      </c>
      <c r="AI175" s="4">
        <f t="shared" si="29"/>
        <v>5437</v>
      </c>
    </row>
    <row r="176" spans="2:35" x14ac:dyDescent="0.25">
      <c r="B176" s="2" t="s">
        <v>171</v>
      </c>
      <c r="G176">
        <v>2517</v>
      </c>
      <c r="N176">
        <v>2562</v>
      </c>
      <c r="Q176">
        <v>5079</v>
      </c>
      <c r="Y176" s="4">
        <f t="shared" si="20"/>
        <v>0</v>
      </c>
      <c r="Z176" s="4">
        <f t="shared" si="21"/>
        <v>0</v>
      </c>
      <c r="AA176" s="4">
        <f t="shared" si="22"/>
        <v>0</v>
      </c>
      <c r="AB176" s="4">
        <f t="shared" si="23"/>
        <v>2517</v>
      </c>
      <c r="AC176" s="4">
        <f t="shared" si="24"/>
        <v>2517</v>
      </c>
      <c r="AE176" s="4">
        <f t="shared" si="25"/>
        <v>0</v>
      </c>
      <c r="AF176" s="4">
        <f t="shared" si="26"/>
        <v>0</v>
      </c>
      <c r="AG176" s="4">
        <f t="shared" si="27"/>
        <v>0</v>
      </c>
      <c r="AH176" s="4">
        <f t="shared" si="28"/>
        <v>2562</v>
      </c>
      <c r="AI176" s="4">
        <f t="shared" si="29"/>
        <v>2562</v>
      </c>
    </row>
    <row r="177" spans="2:35" x14ac:dyDescent="0.25">
      <c r="B177" s="2" t="s">
        <v>172</v>
      </c>
      <c r="C177">
        <v>37</v>
      </c>
      <c r="J177">
        <v>38</v>
      </c>
      <c r="Q177">
        <v>75</v>
      </c>
      <c r="Y177" s="4">
        <f t="shared" si="20"/>
        <v>37</v>
      </c>
      <c r="Z177" s="4">
        <f t="shared" si="21"/>
        <v>0</v>
      </c>
      <c r="AA177" s="4">
        <f t="shared" si="22"/>
        <v>37</v>
      </c>
      <c r="AB177" s="4">
        <f t="shared" si="23"/>
        <v>0</v>
      </c>
      <c r="AC177" s="4">
        <f t="shared" si="24"/>
        <v>37</v>
      </c>
      <c r="AE177" s="4">
        <f t="shared" si="25"/>
        <v>38</v>
      </c>
      <c r="AF177" s="4">
        <f t="shared" si="26"/>
        <v>0</v>
      </c>
      <c r="AG177" s="4">
        <f t="shared" si="27"/>
        <v>38</v>
      </c>
      <c r="AH177" s="4">
        <f t="shared" si="28"/>
        <v>0</v>
      </c>
      <c r="AI177" s="4">
        <f t="shared" si="29"/>
        <v>38</v>
      </c>
    </row>
    <row r="178" spans="2:35" x14ac:dyDescent="0.25">
      <c r="B178" s="2" t="s">
        <v>173</v>
      </c>
      <c r="C178">
        <v>18</v>
      </c>
      <c r="J178">
        <v>10</v>
      </c>
      <c r="Q178">
        <v>28</v>
      </c>
      <c r="Y178" s="4">
        <f t="shared" si="20"/>
        <v>18</v>
      </c>
      <c r="Z178" s="4">
        <f t="shared" si="21"/>
        <v>0</v>
      </c>
      <c r="AA178" s="4">
        <f t="shared" si="22"/>
        <v>18</v>
      </c>
      <c r="AB178" s="4">
        <f t="shared" si="23"/>
        <v>0</v>
      </c>
      <c r="AC178" s="4">
        <f t="shared" si="24"/>
        <v>18</v>
      </c>
      <c r="AE178" s="4">
        <f t="shared" si="25"/>
        <v>10</v>
      </c>
      <c r="AF178" s="4">
        <f t="shared" si="26"/>
        <v>0</v>
      </c>
      <c r="AG178" s="4">
        <f t="shared" si="27"/>
        <v>10</v>
      </c>
      <c r="AH178" s="4">
        <f t="shared" si="28"/>
        <v>0</v>
      </c>
      <c r="AI178" s="4">
        <f t="shared" si="29"/>
        <v>10</v>
      </c>
    </row>
    <row r="179" spans="2:35" x14ac:dyDescent="0.25">
      <c r="B179" s="2" t="s">
        <v>174</v>
      </c>
      <c r="C179">
        <v>14</v>
      </c>
      <c r="J179">
        <v>14</v>
      </c>
      <c r="Q179">
        <v>28</v>
      </c>
      <c r="Y179" s="4">
        <f t="shared" si="20"/>
        <v>14</v>
      </c>
      <c r="Z179" s="4">
        <f t="shared" si="21"/>
        <v>0</v>
      </c>
      <c r="AA179" s="4">
        <f t="shared" si="22"/>
        <v>14</v>
      </c>
      <c r="AB179" s="4">
        <f t="shared" si="23"/>
        <v>0</v>
      </c>
      <c r="AC179" s="4">
        <f t="shared" si="24"/>
        <v>14</v>
      </c>
      <c r="AE179" s="4">
        <f t="shared" si="25"/>
        <v>14</v>
      </c>
      <c r="AF179" s="4">
        <f t="shared" si="26"/>
        <v>0</v>
      </c>
      <c r="AG179" s="4">
        <f t="shared" si="27"/>
        <v>14</v>
      </c>
      <c r="AH179" s="4">
        <f t="shared" si="28"/>
        <v>0</v>
      </c>
      <c r="AI179" s="4">
        <f t="shared" si="29"/>
        <v>14</v>
      </c>
    </row>
    <row r="180" spans="2:35" x14ac:dyDescent="0.25">
      <c r="B180" s="2" t="s">
        <v>175</v>
      </c>
      <c r="C180">
        <v>72</v>
      </c>
      <c r="I180">
        <v>17</v>
      </c>
      <c r="J180">
        <v>75</v>
      </c>
      <c r="P180">
        <v>19</v>
      </c>
      <c r="Q180">
        <v>183</v>
      </c>
      <c r="Y180" s="4">
        <f t="shared" si="20"/>
        <v>72</v>
      </c>
      <c r="Z180" s="4">
        <f t="shared" si="21"/>
        <v>17</v>
      </c>
      <c r="AA180" s="4">
        <f t="shared" si="22"/>
        <v>89</v>
      </c>
      <c r="AB180" s="4">
        <f t="shared" si="23"/>
        <v>0</v>
      </c>
      <c r="AC180" s="4">
        <f t="shared" si="24"/>
        <v>89</v>
      </c>
      <c r="AE180" s="4">
        <f t="shared" si="25"/>
        <v>75</v>
      </c>
      <c r="AF180" s="4">
        <f t="shared" si="26"/>
        <v>19</v>
      </c>
      <c r="AG180" s="4">
        <f t="shared" si="27"/>
        <v>94</v>
      </c>
      <c r="AH180" s="4">
        <f t="shared" si="28"/>
        <v>0</v>
      </c>
      <c r="AI180" s="4">
        <f t="shared" si="29"/>
        <v>94</v>
      </c>
    </row>
    <row r="181" spans="2:35" x14ac:dyDescent="0.25">
      <c r="B181" s="2" t="s">
        <v>176</v>
      </c>
      <c r="G181">
        <v>23</v>
      </c>
      <c r="N181">
        <v>26</v>
      </c>
      <c r="Q181">
        <v>49</v>
      </c>
      <c r="Y181" s="4">
        <f t="shared" si="20"/>
        <v>0</v>
      </c>
      <c r="Z181" s="4">
        <f t="shared" si="21"/>
        <v>0</v>
      </c>
      <c r="AA181" s="4">
        <f t="shared" si="22"/>
        <v>0</v>
      </c>
      <c r="AB181" s="4">
        <f t="shared" si="23"/>
        <v>23</v>
      </c>
      <c r="AC181" s="4">
        <f t="shared" si="24"/>
        <v>23</v>
      </c>
      <c r="AE181" s="4">
        <f t="shared" si="25"/>
        <v>0</v>
      </c>
      <c r="AF181" s="4">
        <f t="shared" si="26"/>
        <v>0</v>
      </c>
      <c r="AG181" s="4">
        <f t="shared" si="27"/>
        <v>0</v>
      </c>
      <c r="AH181" s="4">
        <f t="shared" si="28"/>
        <v>26</v>
      </c>
      <c r="AI181" s="4">
        <f t="shared" si="29"/>
        <v>26</v>
      </c>
    </row>
    <row r="182" spans="2:35" x14ac:dyDescent="0.25">
      <c r="B182" s="2" t="s">
        <v>177</v>
      </c>
      <c r="C182">
        <v>213</v>
      </c>
      <c r="I182">
        <v>73</v>
      </c>
      <c r="J182">
        <v>223</v>
      </c>
      <c r="P182">
        <v>65</v>
      </c>
      <c r="Q182">
        <v>574</v>
      </c>
      <c r="Y182" s="4">
        <f t="shared" si="20"/>
        <v>213</v>
      </c>
      <c r="Z182" s="4">
        <f t="shared" si="21"/>
        <v>73</v>
      </c>
      <c r="AA182" s="4">
        <f t="shared" si="22"/>
        <v>286</v>
      </c>
      <c r="AB182" s="4">
        <f t="shared" si="23"/>
        <v>0</v>
      </c>
      <c r="AC182" s="4">
        <f t="shared" si="24"/>
        <v>286</v>
      </c>
      <c r="AE182" s="4">
        <f t="shared" si="25"/>
        <v>223</v>
      </c>
      <c r="AF182" s="4">
        <f t="shared" si="26"/>
        <v>65</v>
      </c>
      <c r="AG182" s="4">
        <f t="shared" si="27"/>
        <v>288</v>
      </c>
      <c r="AH182" s="4">
        <f t="shared" si="28"/>
        <v>0</v>
      </c>
      <c r="AI182" s="4">
        <f t="shared" si="29"/>
        <v>288</v>
      </c>
    </row>
    <row r="183" spans="2:35" x14ac:dyDescent="0.25">
      <c r="B183" s="2" t="s">
        <v>178</v>
      </c>
      <c r="G183">
        <v>128</v>
      </c>
      <c r="N183">
        <v>128</v>
      </c>
      <c r="Q183">
        <v>256</v>
      </c>
      <c r="Y183" s="4">
        <f t="shared" si="20"/>
        <v>0</v>
      </c>
      <c r="Z183" s="4">
        <f t="shared" si="21"/>
        <v>0</v>
      </c>
      <c r="AA183" s="4">
        <f t="shared" si="22"/>
        <v>0</v>
      </c>
      <c r="AB183" s="4">
        <f t="shared" si="23"/>
        <v>128</v>
      </c>
      <c r="AC183" s="4">
        <f t="shared" si="24"/>
        <v>128</v>
      </c>
      <c r="AE183" s="4">
        <f t="shared" si="25"/>
        <v>0</v>
      </c>
      <c r="AF183" s="4">
        <f t="shared" si="26"/>
        <v>0</v>
      </c>
      <c r="AG183" s="4">
        <f t="shared" si="27"/>
        <v>0</v>
      </c>
      <c r="AH183" s="4">
        <f t="shared" si="28"/>
        <v>128</v>
      </c>
      <c r="AI183" s="4">
        <f t="shared" si="29"/>
        <v>128</v>
      </c>
    </row>
    <row r="184" spans="2:35" x14ac:dyDescent="0.25">
      <c r="B184" s="2" t="s">
        <v>179</v>
      </c>
      <c r="C184">
        <v>672</v>
      </c>
      <c r="G184">
        <v>352</v>
      </c>
      <c r="I184">
        <v>184</v>
      </c>
      <c r="J184">
        <v>651</v>
      </c>
      <c r="N184">
        <v>363</v>
      </c>
      <c r="P184">
        <v>190</v>
      </c>
      <c r="Q184">
        <v>2412</v>
      </c>
      <c r="Y184" s="4">
        <f t="shared" si="20"/>
        <v>672</v>
      </c>
      <c r="Z184" s="4">
        <f t="shared" si="21"/>
        <v>184</v>
      </c>
      <c r="AA184" s="4">
        <f t="shared" si="22"/>
        <v>856</v>
      </c>
      <c r="AB184" s="4">
        <f t="shared" si="23"/>
        <v>352</v>
      </c>
      <c r="AC184" s="4">
        <f t="shared" si="24"/>
        <v>1208</v>
      </c>
      <c r="AE184" s="4">
        <f t="shared" si="25"/>
        <v>651</v>
      </c>
      <c r="AF184" s="4">
        <f t="shared" si="26"/>
        <v>190</v>
      </c>
      <c r="AG184" s="4">
        <f t="shared" si="27"/>
        <v>841</v>
      </c>
      <c r="AH184" s="4">
        <f t="shared" si="28"/>
        <v>363</v>
      </c>
      <c r="AI184" s="4">
        <f t="shared" si="29"/>
        <v>1204</v>
      </c>
    </row>
    <row r="185" spans="2:35" x14ac:dyDescent="0.25">
      <c r="B185" s="2" t="s">
        <v>180</v>
      </c>
      <c r="C185">
        <v>358</v>
      </c>
      <c r="I185">
        <v>138</v>
      </c>
      <c r="J185">
        <v>392</v>
      </c>
      <c r="P185">
        <v>126</v>
      </c>
      <c r="Q185">
        <v>1014</v>
      </c>
      <c r="Y185" s="4">
        <f t="shared" si="20"/>
        <v>358</v>
      </c>
      <c r="Z185" s="4">
        <f t="shared" si="21"/>
        <v>138</v>
      </c>
      <c r="AA185" s="4">
        <f t="shared" si="22"/>
        <v>496</v>
      </c>
      <c r="AB185" s="4">
        <f t="shared" si="23"/>
        <v>0</v>
      </c>
      <c r="AC185" s="4">
        <f t="shared" si="24"/>
        <v>496</v>
      </c>
      <c r="AE185" s="4">
        <f t="shared" si="25"/>
        <v>392</v>
      </c>
      <c r="AF185" s="4">
        <f t="shared" si="26"/>
        <v>126</v>
      </c>
      <c r="AG185" s="4">
        <f t="shared" si="27"/>
        <v>518</v>
      </c>
      <c r="AH185" s="4">
        <f t="shared" si="28"/>
        <v>0</v>
      </c>
      <c r="AI185" s="4">
        <f t="shared" si="29"/>
        <v>518</v>
      </c>
    </row>
    <row r="186" spans="2:35" x14ac:dyDescent="0.25">
      <c r="B186" s="2" t="s">
        <v>181</v>
      </c>
      <c r="G186">
        <v>295</v>
      </c>
      <c r="N186">
        <v>312</v>
      </c>
      <c r="Q186">
        <v>607</v>
      </c>
      <c r="Y186" s="4">
        <f t="shared" si="20"/>
        <v>0</v>
      </c>
      <c r="Z186" s="4">
        <f t="shared" si="21"/>
        <v>0</v>
      </c>
      <c r="AA186" s="4">
        <f t="shared" si="22"/>
        <v>0</v>
      </c>
      <c r="AB186" s="4">
        <f t="shared" si="23"/>
        <v>295</v>
      </c>
      <c r="AC186" s="4">
        <f t="shared" si="24"/>
        <v>295</v>
      </c>
      <c r="AE186" s="4">
        <f t="shared" si="25"/>
        <v>0</v>
      </c>
      <c r="AF186" s="4">
        <f t="shared" si="26"/>
        <v>0</v>
      </c>
      <c r="AG186" s="4">
        <f t="shared" si="27"/>
        <v>0</v>
      </c>
      <c r="AH186" s="4">
        <f t="shared" si="28"/>
        <v>312</v>
      </c>
      <c r="AI186" s="4">
        <f t="shared" si="29"/>
        <v>312</v>
      </c>
    </row>
    <row r="187" spans="2:35" x14ac:dyDescent="0.25">
      <c r="B187" s="2" t="s">
        <v>182</v>
      </c>
      <c r="C187">
        <v>66</v>
      </c>
      <c r="I187">
        <v>13</v>
      </c>
      <c r="J187">
        <v>62</v>
      </c>
      <c r="P187">
        <v>16</v>
      </c>
      <c r="Q187">
        <v>157</v>
      </c>
      <c r="Y187" s="4">
        <f t="shared" si="20"/>
        <v>66</v>
      </c>
      <c r="Z187" s="4">
        <f t="shared" si="21"/>
        <v>13</v>
      </c>
      <c r="AA187" s="4">
        <f t="shared" si="22"/>
        <v>79</v>
      </c>
      <c r="AB187" s="4">
        <f t="shared" si="23"/>
        <v>0</v>
      </c>
      <c r="AC187" s="4">
        <f t="shared" si="24"/>
        <v>79</v>
      </c>
      <c r="AE187" s="4">
        <f t="shared" si="25"/>
        <v>62</v>
      </c>
      <c r="AF187" s="4">
        <f t="shared" si="26"/>
        <v>16</v>
      </c>
      <c r="AG187" s="4">
        <f t="shared" si="27"/>
        <v>78</v>
      </c>
      <c r="AH187" s="4">
        <f t="shared" si="28"/>
        <v>0</v>
      </c>
      <c r="AI187" s="4">
        <f t="shared" si="29"/>
        <v>78</v>
      </c>
    </row>
    <row r="188" spans="2:35" x14ac:dyDescent="0.25">
      <c r="B188" s="2" t="s">
        <v>183</v>
      </c>
      <c r="C188">
        <v>20</v>
      </c>
      <c r="J188">
        <v>14</v>
      </c>
      <c r="Q188">
        <v>34</v>
      </c>
      <c r="Y188" s="4">
        <f t="shared" si="20"/>
        <v>20</v>
      </c>
      <c r="Z188" s="4">
        <f t="shared" si="21"/>
        <v>0</v>
      </c>
      <c r="AA188" s="4">
        <f t="shared" si="22"/>
        <v>20</v>
      </c>
      <c r="AB188" s="4">
        <f t="shared" si="23"/>
        <v>0</v>
      </c>
      <c r="AC188" s="4">
        <f t="shared" si="24"/>
        <v>20</v>
      </c>
      <c r="AE188" s="4">
        <f t="shared" si="25"/>
        <v>14</v>
      </c>
      <c r="AF188" s="4">
        <f t="shared" si="26"/>
        <v>0</v>
      </c>
      <c r="AG188" s="4">
        <f t="shared" si="27"/>
        <v>14</v>
      </c>
      <c r="AH188" s="4">
        <f t="shared" si="28"/>
        <v>0</v>
      </c>
      <c r="AI188" s="4">
        <f t="shared" si="29"/>
        <v>14</v>
      </c>
    </row>
    <row r="189" spans="2:35" x14ac:dyDescent="0.25">
      <c r="B189" s="2" t="s">
        <v>184</v>
      </c>
      <c r="C189">
        <v>7</v>
      </c>
      <c r="J189">
        <v>3</v>
      </c>
      <c r="Q189">
        <v>10</v>
      </c>
      <c r="Y189" s="4">
        <f t="shared" si="20"/>
        <v>7</v>
      </c>
      <c r="Z189" s="4">
        <f t="shared" si="21"/>
        <v>0</v>
      </c>
      <c r="AA189" s="4">
        <f t="shared" si="22"/>
        <v>7</v>
      </c>
      <c r="AB189" s="4">
        <f t="shared" si="23"/>
        <v>0</v>
      </c>
      <c r="AC189" s="4">
        <f t="shared" si="24"/>
        <v>7</v>
      </c>
      <c r="AE189" s="4">
        <f t="shared" si="25"/>
        <v>3</v>
      </c>
      <c r="AF189" s="4">
        <f t="shared" si="26"/>
        <v>0</v>
      </c>
      <c r="AG189" s="4">
        <f t="shared" si="27"/>
        <v>3</v>
      </c>
      <c r="AH189" s="4">
        <f t="shared" si="28"/>
        <v>0</v>
      </c>
      <c r="AI189" s="4">
        <f t="shared" si="29"/>
        <v>3</v>
      </c>
    </row>
    <row r="190" spans="2:35" x14ac:dyDescent="0.25">
      <c r="B190" s="2" t="s">
        <v>185</v>
      </c>
      <c r="C190">
        <v>31</v>
      </c>
      <c r="J190">
        <v>16</v>
      </c>
      <c r="Q190">
        <v>47</v>
      </c>
      <c r="Y190" s="4">
        <f t="shared" si="20"/>
        <v>31</v>
      </c>
      <c r="Z190" s="4">
        <f t="shared" si="21"/>
        <v>0</v>
      </c>
      <c r="AA190" s="4">
        <f t="shared" si="22"/>
        <v>31</v>
      </c>
      <c r="AB190" s="4">
        <f t="shared" si="23"/>
        <v>0</v>
      </c>
      <c r="AC190" s="4">
        <f t="shared" si="24"/>
        <v>31</v>
      </c>
      <c r="AE190" s="4">
        <f t="shared" si="25"/>
        <v>16</v>
      </c>
      <c r="AF190" s="4">
        <f t="shared" si="26"/>
        <v>0</v>
      </c>
      <c r="AG190" s="4">
        <f t="shared" si="27"/>
        <v>16</v>
      </c>
      <c r="AH190" s="4">
        <f t="shared" si="28"/>
        <v>0</v>
      </c>
      <c r="AI190" s="4">
        <f t="shared" si="29"/>
        <v>16</v>
      </c>
    </row>
    <row r="191" spans="2:35" x14ac:dyDescent="0.25">
      <c r="B191" s="2" t="s">
        <v>186</v>
      </c>
      <c r="C191">
        <v>11</v>
      </c>
      <c r="J191">
        <v>15</v>
      </c>
      <c r="Q191">
        <v>26</v>
      </c>
      <c r="Y191" s="4">
        <f t="shared" si="20"/>
        <v>11</v>
      </c>
      <c r="Z191" s="4">
        <f t="shared" si="21"/>
        <v>0</v>
      </c>
      <c r="AA191" s="4">
        <f t="shared" si="22"/>
        <v>11</v>
      </c>
      <c r="AB191" s="4">
        <f t="shared" si="23"/>
        <v>0</v>
      </c>
      <c r="AC191" s="4">
        <f t="shared" si="24"/>
        <v>11</v>
      </c>
      <c r="AE191" s="4">
        <f t="shared" si="25"/>
        <v>15</v>
      </c>
      <c r="AF191" s="4">
        <f t="shared" si="26"/>
        <v>0</v>
      </c>
      <c r="AG191" s="4">
        <f t="shared" si="27"/>
        <v>15</v>
      </c>
      <c r="AH191" s="4">
        <f t="shared" si="28"/>
        <v>0</v>
      </c>
      <c r="AI191" s="4">
        <f t="shared" si="29"/>
        <v>15</v>
      </c>
    </row>
    <row r="192" spans="2:35" x14ac:dyDescent="0.25">
      <c r="B192" s="2" t="s">
        <v>187</v>
      </c>
      <c r="C192">
        <v>130</v>
      </c>
      <c r="I192">
        <v>28</v>
      </c>
      <c r="J192">
        <v>136</v>
      </c>
      <c r="P192">
        <v>40</v>
      </c>
      <c r="Q192">
        <v>334</v>
      </c>
      <c r="Y192" s="4">
        <f t="shared" si="20"/>
        <v>130</v>
      </c>
      <c r="Z192" s="4">
        <f t="shared" si="21"/>
        <v>28</v>
      </c>
      <c r="AA192" s="4">
        <f t="shared" si="22"/>
        <v>158</v>
      </c>
      <c r="AB192" s="4">
        <f t="shared" si="23"/>
        <v>0</v>
      </c>
      <c r="AC192" s="4">
        <f t="shared" si="24"/>
        <v>158</v>
      </c>
      <c r="AE192" s="4">
        <f t="shared" si="25"/>
        <v>136</v>
      </c>
      <c r="AF192" s="4">
        <f t="shared" si="26"/>
        <v>40</v>
      </c>
      <c r="AG192" s="4">
        <f t="shared" si="27"/>
        <v>176</v>
      </c>
      <c r="AH192" s="4">
        <f t="shared" si="28"/>
        <v>0</v>
      </c>
      <c r="AI192" s="4">
        <f t="shared" si="29"/>
        <v>176</v>
      </c>
    </row>
    <row r="193" spans="2:35" x14ac:dyDescent="0.25">
      <c r="B193" s="2" t="s">
        <v>188</v>
      </c>
      <c r="G193">
        <v>69</v>
      </c>
      <c r="N193">
        <v>63</v>
      </c>
      <c r="Q193">
        <v>132</v>
      </c>
      <c r="Y193" s="4">
        <f t="shared" si="20"/>
        <v>0</v>
      </c>
      <c r="Z193" s="4">
        <f t="shared" si="21"/>
        <v>0</v>
      </c>
      <c r="AA193" s="4">
        <f t="shared" si="22"/>
        <v>0</v>
      </c>
      <c r="AB193" s="4">
        <f t="shared" si="23"/>
        <v>69</v>
      </c>
      <c r="AC193" s="4">
        <f t="shared" si="24"/>
        <v>69</v>
      </c>
      <c r="AE193" s="4">
        <f t="shared" si="25"/>
        <v>0</v>
      </c>
      <c r="AF193" s="4">
        <f t="shared" si="26"/>
        <v>0</v>
      </c>
      <c r="AG193" s="4">
        <f t="shared" si="27"/>
        <v>0</v>
      </c>
      <c r="AH193" s="4">
        <f t="shared" si="28"/>
        <v>63</v>
      </c>
      <c r="AI193" s="4">
        <f t="shared" si="29"/>
        <v>63</v>
      </c>
    </row>
    <row r="194" spans="2:35" x14ac:dyDescent="0.25">
      <c r="B194" s="2" t="s">
        <v>189</v>
      </c>
      <c r="C194">
        <v>129</v>
      </c>
      <c r="G194">
        <v>60</v>
      </c>
      <c r="I194">
        <v>33</v>
      </c>
      <c r="J194">
        <v>126</v>
      </c>
      <c r="N194">
        <v>66</v>
      </c>
      <c r="P194">
        <v>28</v>
      </c>
      <c r="Q194">
        <v>442</v>
      </c>
      <c r="Y194" s="4">
        <f t="shared" si="20"/>
        <v>129</v>
      </c>
      <c r="Z194" s="4">
        <f t="shared" si="21"/>
        <v>33</v>
      </c>
      <c r="AA194" s="4">
        <f t="shared" si="22"/>
        <v>162</v>
      </c>
      <c r="AB194" s="4">
        <f t="shared" si="23"/>
        <v>60</v>
      </c>
      <c r="AC194" s="4">
        <f t="shared" si="24"/>
        <v>222</v>
      </c>
      <c r="AE194" s="4">
        <f t="shared" si="25"/>
        <v>126</v>
      </c>
      <c r="AF194" s="4">
        <f t="shared" si="26"/>
        <v>28</v>
      </c>
      <c r="AG194" s="4">
        <f t="shared" si="27"/>
        <v>154</v>
      </c>
      <c r="AH194" s="4">
        <f t="shared" si="28"/>
        <v>66</v>
      </c>
      <c r="AI194" s="4">
        <f t="shared" si="29"/>
        <v>220</v>
      </c>
    </row>
    <row r="195" spans="2:35" x14ac:dyDescent="0.25">
      <c r="B195" s="2" t="s">
        <v>190</v>
      </c>
      <c r="C195">
        <v>52</v>
      </c>
      <c r="G195">
        <v>29</v>
      </c>
      <c r="I195">
        <v>16</v>
      </c>
      <c r="J195">
        <v>57</v>
      </c>
      <c r="N195">
        <v>29</v>
      </c>
      <c r="P195">
        <v>9</v>
      </c>
      <c r="Q195">
        <v>192</v>
      </c>
      <c r="Y195" s="4">
        <f t="shared" si="20"/>
        <v>52</v>
      </c>
      <c r="Z195" s="4">
        <f t="shared" si="21"/>
        <v>16</v>
      </c>
      <c r="AA195" s="4">
        <f t="shared" si="22"/>
        <v>68</v>
      </c>
      <c r="AB195" s="4">
        <f t="shared" si="23"/>
        <v>29</v>
      </c>
      <c r="AC195" s="4">
        <f t="shared" si="24"/>
        <v>97</v>
      </c>
      <c r="AE195" s="4">
        <f t="shared" si="25"/>
        <v>57</v>
      </c>
      <c r="AF195" s="4">
        <f t="shared" si="26"/>
        <v>9</v>
      </c>
      <c r="AG195" s="4">
        <f t="shared" si="27"/>
        <v>66</v>
      </c>
      <c r="AH195" s="4">
        <f t="shared" si="28"/>
        <v>29</v>
      </c>
      <c r="AI195" s="4">
        <f t="shared" si="29"/>
        <v>95</v>
      </c>
    </row>
    <row r="196" spans="2:35" x14ac:dyDescent="0.25">
      <c r="B196" s="2" t="s">
        <v>191</v>
      </c>
      <c r="C196">
        <v>235</v>
      </c>
      <c r="G196">
        <v>127</v>
      </c>
      <c r="I196">
        <v>63</v>
      </c>
      <c r="J196">
        <v>240</v>
      </c>
      <c r="N196">
        <v>123</v>
      </c>
      <c r="P196">
        <v>75</v>
      </c>
      <c r="Q196">
        <v>863</v>
      </c>
      <c r="Y196" s="4">
        <f t="shared" si="20"/>
        <v>235</v>
      </c>
      <c r="Z196" s="4">
        <f t="shared" si="21"/>
        <v>63</v>
      </c>
      <c r="AA196" s="4">
        <f t="shared" si="22"/>
        <v>298</v>
      </c>
      <c r="AB196" s="4">
        <f t="shared" si="23"/>
        <v>127</v>
      </c>
      <c r="AC196" s="4">
        <f t="shared" si="24"/>
        <v>425</v>
      </c>
      <c r="AE196" s="4">
        <f t="shared" si="25"/>
        <v>240</v>
      </c>
      <c r="AF196" s="4">
        <f t="shared" si="26"/>
        <v>75</v>
      </c>
      <c r="AG196" s="4">
        <f t="shared" si="27"/>
        <v>315</v>
      </c>
      <c r="AH196" s="4">
        <f t="shared" si="28"/>
        <v>123</v>
      </c>
      <c r="AI196" s="4">
        <f t="shared" si="29"/>
        <v>438</v>
      </c>
    </row>
    <row r="197" spans="2:35" x14ac:dyDescent="0.25">
      <c r="B197" s="2" t="s">
        <v>192</v>
      </c>
      <c r="C197">
        <v>106</v>
      </c>
      <c r="I197">
        <v>39</v>
      </c>
      <c r="J197">
        <v>97</v>
      </c>
      <c r="P197">
        <v>38</v>
      </c>
      <c r="Q197">
        <v>280</v>
      </c>
      <c r="Y197" s="4">
        <f t="shared" si="20"/>
        <v>106</v>
      </c>
      <c r="Z197" s="4">
        <f t="shared" si="21"/>
        <v>39</v>
      </c>
      <c r="AA197" s="4">
        <f t="shared" si="22"/>
        <v>145</v>
      </c>
      <c r="AB197" s="4">
        <f t="shared" si="23"/>
        <v>0</v>
      </c>
      <c r="AC197" s="4">
        <f t="shared" si="24"/>
        <v>145</v>
      </c>
      <c r="AE197" s="4">
        <f t="shared" si="25"/>
        <v>97</v>
      </c>
      <c r="AF197" s="4">
        <f t="shared" si="26"/>
        <v>38</v>
      </c>
      <c r="AG197" s="4">
        <f t="shared" si="27"/>
        <v>135</v>
      </c>
      <c r="AH197" s="4">
        <f t="shared" si="28"/>
        <v>0</v>
      </c>
      <c r="AI197" s="4">
        <f t="shared" si="29"/>
        <v>135</v>
      </c>
    </row>
    <row r="198" spans="2:35" x14ac:dyDescent="0.25">
      <c r="B198" s="2" t="s">
        <v>193</v>
      </c>
      <c r="G198">
        <v>66</v>
      </c>
      <c r="N198">
        <v>67</v>
      </c>
      <c r="Q198">
        <v>133</v>
      </c>
      <c r="Y198" s="4">
        <f t="shared" si="20"/>
        <v>0</v>
      </c>
      <c r="Z198" s="4">
        <f t="shared" si="21"/>
        <v>0</v>
      </c>
      <c r="AA198" s="4">
        <f t="shared" si="22"/>
        <v>0</v>
      </c>
      <c r="AB198" s="4">
        <f t="shared" si="23"/>
        <v>66</v>
      </c>
      <c r="AC198" s="4">
        <f t="shared" si="24"/>
        <v>66</v>
      </c>
      <c r="AE198" s="4">
        <f t="shared" si="25"/>
        <v>0</v>
      </c>
      <c r="AF198" s="4">
        <f t="shared" si="26"/>
        <v>0</v>
      </c>
      <c r="AG198" s="4">
        <f t="shared" si="27"/>
        <v>0</v>
      </c>
      <c r="AH198" s="4">
        <f t="shared" si="28"/>
        <v>67</v>
      </c>
      <c r="AI198" s="4">
        <f t="shared" si="29"/>
        <v>67</v>
      </c>
    </row>
    <row r="199" spans="2:35" x14ac:dyDescent="0.25">
      <c r="B199" s="2" t="s">
        <v>194</v>
      </c>
      <c r="C199">
        <v>44</v>
      </c>
      <c r="J199">
        <v>48</v>
      </c>
      <c r="Q199">
        <v>92</v>
      </c>
      <c r="Y199" s="4">
        <f t="shared" ref="Y199:Y262" si="30">SUM(C199:F199)</f>
        <v>44</v>
      </c>
      <c r="Z199" s="4">
        <f t="shared" ref="Z199:Z262" si="31">SUM(I199)</f>
        <v>0</v>
      </c>
      <c r="AA199" s="4">
        <f t="shared" ref="AA199:AA262" si="32">SUM(Y199:Z199)</f>
        <v>44</v>
      </c>
      <c r="AB199" s="4">
        <f t="shared" ref="AB199:AB262" si="33">SUM(G199:H199)</f>
        <v>0</v>
      </c>
      <c r="AC199" s="4">
        <f t="shared" ref="AC199:AC262" si="34">SUM(AA199:AB199)</f>
        <v>44</v>
      </c>
      <c r="AE199" s="4">
        <f t="shared" ref="AE199:AE262" si="35">SUM(J199:M199)</f>
        <v>48</v>
      </c>
      <c r="AF199" s="4">
        <f t="shared" ref="AF199:AF262" si="36">SUM(P199)</f>
        <v>0</v>
      </c>
      <c r="AG199" s="4">
        <f t="shared" ref="AG199:AG262" si="37">SUM(AE199:AF199)</f>
        <v>48</v>
      </c>
      <c r="AH199" s="4">
        <f t="shared" ref="AH199:AH262" si="38">SUM(N199:O199)</f>
        <v>0</v>
      </c>
      <c r="AI199" s="4">
        <f t="shared" ref="AI199:AI262" si="39">SUM(AG199:AH199)</f>
        <v>48</v>
      </c>
    </row>
    <row r="200" spans="2:35" x14ac:dyDescent="0.25">
      <c r="B200" s="2" t="s">
        <v>195</v>
      </c>
      <c r="C200">
        <v>98</v>
      </c>
      <c r="G200">
        <v>70</v>
      </c>
      <c r="I200">
        <v>37</v>
      </c>
      <c r="J200">
        <v>94</v>
      </c>
      <c r="N200">
        <v>58</v>
      </c>
      <c r="P200">
        <v>40</v>
      </c>
      <c r="Q200">
        <v>397</v>
      </c>
      <c r="Y200" s="4">
        <f t="shared" si="30"/>
        <v>98</v>
      </c>
      <c r="Z200" s="4">
        <f t="shared" si="31"/>
        <v>37</v>
      </c>
      <c r="AA200" s="4">
        <f t="shared" si="32"/>
        <v>135</v>
      </c>
      <c r="AB200" s="4">
        <f t="shared" si="33"/>
        <v>70</v>
      </c>
      <c r="AC200" s="4">
        <f t="shared" si="34"/>
        <v>205</v>
      </c>
      <c r="AE200" s="4">
        <f t="shared" si="35"/>
        <v>94</v>
      </c>
      <c r="AF200" s="4">
        <f t="shared" si="36"/>
        <v>40</v>
      </c>
      <c r="AG200" s="4">
        <f t="shared" si="37"/>
        <v>134</v>
      </c>
      <c r="AH200" s="4">
        <f t="shared" si="38"/>
        <v>58</v>
      </c>
      <c r="AI200" s="4">
        <f t="shared" si="39"/>
        <v>192</v>
      </c>
    </row>
    <row r="201" spans="2:35" x14ac:dyDescent="0.25">
      <c r="B201" s="2" t="s">
        <v>196</v>
      </c>
      <c r="C201">
        <v>86</v>
      </c>
      <c r="G201">
        <v>40</v>
      </c>
      <c r="I201">
        <v>23</v>
      </c>
      <c r="J201">
        <v>97</v>
      </c>
      <c r="N201">
        <v>44</v>
      </c>
      <c r="P201">
        <v>27</v>
      </c>
      <c r="Q201">
        <v>317</v>
      </c>
      <c r="Y201" s="4">
        <f t="shared" si="30"/>
        <v>86</v>
      </c>
      <c r="Z201" s="4">
        <f t="shared" si="31"/>
        <v>23</v>
      </c>
      <c r="AA201" s="4">
        <f t="shared" si="32"/>
        <v>109</v>
      </c>
      <c r="AB201" s="4">
        <f t="shared" si="33"/>
        <v>40</v>
      </c>
      <c r="AC201" s="4">
        <f t="shared" si="34"/>
        <v>149</v>
      </c>
      <c r="AE201" s="4">
        <f t="shared" si="35"/>
        <v>97</v>
      </c>
      <c r="AF201" s="4">
        <f t="shared" si="36"/>
        <v>27</v>
      </c>
      <c r="AG201" s="4">
        <f t="shared" si="37"/>
        <v>124</v>
      </c>
      <c r="AH201" s="4">
        <f t="shared" si="38"/>
        <v>44</v>
      </c>
      <c r="AI201" s="4">
        <f t="shared" si="39"/>
        <v>168</v>
      </c>
    </row>
    <row r="202" spans="2:35" x14ac:dyDescent="0.25">
      <c r="B202" s="2" t="s">
        <v>197</v>
      </c>
      <c r="C202">
        <v>174</v>
      </c>
      <c r="G202">
        <v>111</v>
      </c>
      <c r="I202">
        <v>66</v>
      </c>
      <c r="J202">
        <v>167</v>
      </c>
      <c r="N202">
        <v>117</v>
      </c>
      <c r="P202">
        <v>45</v>
      </c>
      <c r="Q202">
        <v>680</v>
      </c>
      <c r="Y202" s="4">
        <f t="shared" si="30"/>
        <v>174</v>
      </c>
      <c r="Z202" s="4">
        <f t="shared" si="31"/>
        <v>66</v>
      </c>
      <c r="AA202" s="4">
        <f t="shared" si="32"/>
        <v>240</v>
      </c>
      <c r="AB202" s="4">
        <f t="shared" si="33"/>
        <v>111</v>
      </c>
      <c r="AC202" s="4">
        <f t="shared" si="34"/>
        <v>351</v>
      </c>
      <c r="AE202" s="4">
        <f t="shared" si="35"/>
        <v>167</v>
      </c>
      <c r="AF202" s="4">
        <f t="shared" si="36"/>
        <v>45</v>
      </c>
      <c r="AG202" s="4">
        <f t="shared" si="37"/>
        <v>212</v>
      </c>
      <c r="AH202" s="4">
        <f t="shared" si="38"/>
        <v>117</v>
      </c>
      <c r="AI202" s="4">
        <f t="shared" si="39"/>
        <v>329</v>
      </c>
    </row>
    <row r="203" spans="2:35" x14ac:dyDescent="0.25">
      <c r="B203" s="2" t="s">
        <v>198</v>
      </c>
      <c r="C203">
        <v>110</v>
      </c>
      <c r="G203">
        <v>60</v>
      </c>
      <c r="I203">
        <v>34</v>
      </c>
      <c r="J203">
        <v>105</v>
      </c>
      <c r="N203">
        <v>58</v>
      </c>
      <c r="P203">
        <v>26</v>
      </c>
      <c r="Q203">
        <v>393</v>
      </c>
      <c r="Y203" s="4">
        <f t="shared" si="30"/>
        <v>110</v>
      </c>
      <c r="Z203" s="4">
        <f t="shared" si="31"/>
        <v>34</v>
      </c>
      <c r="AA203" s="4">
        <f t="shared" si="32"/>
        <v>144</v>
      </c>
      <c r="AB203" s="4">
        <f t="shared" si="33"/>
        <v>60</v>
      </c>
      <c r="AC203" s="4">
        <f t="shared" si="34"/>
        <v>204</v>
      </c>
      <c r="AE203" s="4">
        <f t="shared" si="35"/>
        <v>105</v>
      </c>
      <c r="AF203" s="4">
        <f t="shared" si="36"/>
        <v>26</v>
      </c>
      <c r="AG203" s="4">
        <f t="shared" si="37"/>
        <v>131</v>
      </c>
      <c r="AH203" s="4">
        <f t="shared" si="38"/>
        <v>58</v>
      </c>
      <c r="AI203" s="4">
        <f t="shared" si="39"/>
        <v>189</v>
      </c>
    </row>
    <row r="204" spans="2:35" x14ac:dyDescent="0.25">
      <c r="B204" s="2" t="s">
        <v>199</v>
      </c>
      <c r="C204">
        <v>4282</v>
      </c>
      <c r="I204">
        <v>1226</v>
      </c>
      <c r="J204">
        <v>4265</v>
      </c>
      <c r="P204">
        <v>1202</v>
      </c>
      <c r="Q204">
        <v>10975</v>
      </c>
      <c r="Y204" s="4">
        <f t="shared" si="30"/>
        <v>4282</v>
      </c>
      <c r="Z204" s="4">
        <f t="shared" si="31"/>
        <v>1226</v>
      </c>
      <c r="AA204" s="4">
        <f t="shared" si="32"/>
        <v>5508</v>
      </c>
      <c r="AB204" s="4">
        <f t="shared" si="33"/>
        <v>0</v>
      </c>
      <c r="AC204" s="4">
        <f t="shared" si="34"/>
        <v>5508</v>
      </c>
      <c r="AE204" s="4">
        <f t="shared" si="35"/>
        <v>4265</v>
      </c>
      <c r="AF204" s="4">
        <f t="shared" si="36"/>
        <v>1202</v>
      </c>
      <c r="AG204" s="4">
        <f t="shared" si="37"/>
        <v>5467</v>
      </c>
      <c r="AH204" s="4">
        <f t="shared" si="38"/>
        <v>0</v>
      </c>
      <c r="AI204" s="4">
        <f t="shared" si="39"/>
        <v>5467</v>
      </c>
    </row>
    <row r="205" spans="2:35" x14ac:dyDescent="0.25">
      <c r="B205" s="2" t="s">
        <v>200</v>
      </c>
      <c r="G205">
        <v>3843</v>
      </c>
      <c r="H205">
        <v>101</v>
      </c>
      <c r="N205">
        <v>3926</v>
      </c>
      <c r="O205">
        <v>102</v>
      </c>
      <c r="Q205">
        <v>7972</v>
      </c>
      <c r="Y205" s="4">
        <f t="shared" si="30"/>
        <v>0</v>
      </c>
      <c r="Z205" s="4">
        <f t="shared" si="31"/>
        <v>0</v>
      </c>
      <c r="AA205" s="4">
        <f t="shared" si="32"/>
        <v>0</v>
      </c>
      <c r="AB205" s="4">
        <f t="shared" si="33"/>
        <v>3944</v>
      </c>
      <c r="AC205" s="4">
        <f t="shared" si="34"/>
        <v>3944</v>
      </c>
      <c r="AE205" s="4">
        <f t="shared" si="35"/>
        <v>0</v>
      </c>
      <c r="AF205" s="4">
        <f t="shared" si="36"/>
        <v>0</v>
      </c>
      <c r="AG205" s="4">
        <f t="shared" si="37"/>
        <v>0</v>
      </c>
      <c r="AH205" s="4">
        <f t="shared" si="38"/>
        <v>4028</v>
      </c>
      <c r="AI205" s="4">
        <f t="shared" si="39"/>
        <v>4028</v>
      </c>
    </row>
    <row r="206" spans="2:35" x14ac:dyDescent="0.25">
      <c r="B206" s="2" t="s">
        <v>201</v>
      </c>
      <c r="C206">
        <v>1187</v>
      </c>
      <c r="I206">
        <v>360</v>
      </c>
      <c r="J206">
        <v>1212</v>
      </c>
      <c r="P206">
        <v>339</v>
      </c>
      <c r="Q206">
        <v>3098</v>
      </c>
      <c r="Y206" s="4">
        <f t="shared" si="30"/>
        <v>1187</v>
      </c>
      <c r="Z206" s="4">
        <f t="shared" si="31"/>
        <v>360</v>
      </c>
      <c r="AA206" s="4">
        <f t="shared" si="32"/>
        <v>1547</v>
      </c>
      <c r="AB206" s="4">
        <f t="shared" si="33"/>
        <v>0</v>
      </c>
      <c r="AC206" s="4">
        <f t="shared" si="34"/>
        <v>1547</v>
      </c>
      <c r="AE206" s="4">
        <f t="shared" si="35"/>
        <v>1212</v>
      </c>
      <c r="AF206" s="4">
        <f t="shared" si="36"/>
        <v>339</v>
      </c>
      <c r="AG206" s="4">
        <f t="shared" si="37"/>
        <v>1551</v>
      </c>
      <c r="AH206" s="4">
        <f t="shared" si="38"/>
        <v>0</v>
      </c>
      <c r="AI206" s="4">
        <f t="shared" si="39"/>
        <v>1551</v>
      </c>
    </row>
    <row r="207" spans="2:35" x14ac:dyDescent="0.25">
      <c r="B207" s="2" t="s">
        <v>202</v>
      </c>
      <c r="C207">
        <v>442</v>
      </c>
      <c r="I207">
        <v>114</v>
      </c>
      <c r="J207">
        <v>420</v>
      </c>
      <c r="P207">
        <v>111</v>
      </c>
      <c r="Q207">
        <v>1087</v>
      </c>
      <c r="Y207" s="4">
        <f t="shared" si="30"/>
        <v>442</v>
      </c>
      <c r="Z207" s="4">
        <f t="shared" si="31"/>
        <v>114</v>
      </c>
      <c r="AA207" s="4">
        <f t="shared" si="32"/>
        <v>556</v>
      </c>
      <c r="AB207" s="4">
        <f t="shared" si="33"/>
        <v>0</v>
      </c>
      <c r="AC207" s="4">
        <f t="shared" si="34"/>
        <v>556</v>
      </c>
      <c r="AE207" s="4">
        <f t="shared" si="35"/>
        <v>420</v>
      </c>
      <c r="AF207" s="4">
        <f t="shared" si="36"/>
        <v>111</v>
      </c>
      <c r="AG207" s="4">
        <f t="shared" si="37"/>
        <v>531</v>
      </c>
      <c r="AH207" s="4">
        <f t="shared" si="38"/>
        <v>0</v>
      </c>
      <c r="AI207" s="4">
        <f t="shared" si="39"/>
        <v>531</v>
      </c>
    </row>
    <row r="208" spans="2:35" x14ac:dyDescent="0.25">
      <c r="B208" s="2" t="s">
        <v>203</v>
      </c>
      <c r="C208">
        <v>71</v>
      </c>
      <c r="I208">
        <v>18</v>
      </c>
      <c r="J208">
        <v>81</v>
      </c>
      <c r="P208">
        <v>16</v>
      </c>
      <c r="Q208">
        <v>186</v>
      </c>
      <c r="Y208" s="4">
        <f t="shared" si="30"/>
        <v>71</v>
      </c>
      <c r="Z208" s="4">
        <f t="shared" si="31"/>
        <v>18</v>
      </c>
      <c r="AA208" s="4">
        <f t="shared" si="32"/>
        <v>89</v>
      </c>
      <c r="AB208" s="4">
        <f t="shared" si="33"/>
        <v>0</v>
      </c>
      <c r="AC208" s="4">
        <f t="shared" si="34"/>
        <v>89</v>
      </c>
      <c r="AE208" s="4">
        <f t="shared" si="35"/>
        <v>81</v>
      </c>
      <c r="AF208" s="4">
        <f t="shared" si="36"/>
        <v>16</v>
      </c>
      <c r="AG208" s="4">
        <f t="shared" si="37"/>
        <v>97</v>
      </c>
      <c r="AH208" s="4">
        <f t="shared" si="38"/>
        <v>0</v>
      </c>
      <c r="AI208" s="4">
        <f t="shared" si="39"/>
        <v>97</v>
      </c>
    </row>
    <row r="209" spans="2:35" x14ac:dyDescent="0.25">
      <c r="B209" s="2" t="s">
        <v>204</v>
      </c>
      <c r="C209">
        <v>283</v>
      </c>
      <c r="I209">
        <v>81</v>
      </c>
      <c r="J209">
        <v>287</v>
      </c>
      <c r="P209">
        <v>86</v>
      </c>
      <c r="Q209">
        <v>737</v>
      </c>
      <c r="Y209" s="4">
        <f t="shared" si="30"/>
        <v>283</v>
      </c>
      <c r="Z209" s="4">
        <f t="shared" si="31"/>
        <v>81</v>
      </c>
      <c r="AA209" s="4">
        <f t="shared" si="32"/>
        <v>364</v>
      </c>
      <c r="AB209" s="4">
        <f t="shared" si="33"/>
        <v>0</v>
      </c>
      <c r="AC209" s="4">
        <f t="shared" si="34"/>
        <v>364</v>
      </c>
      <c r="AE209" s="4">
        <f t="shared" si="35"/>
        <v>287</v>
      </c>
      <c r="AF209" s="4">
        <f t="shared" si="36"/>
        <v>86</v>
      </c>
      <c r="AG209" s="4">
        <f t="shared" si="37"/>
        <v>373</v>
      </c>
      <c r="AH209" s="4">
        <f t="shared" si="38"/>
        <v>0</v>
      </c>
      <c r="AI209" s="4">
        <f t="shared" si="39"/>
        <v>373</v>
      </c>
    </row>
    <row r="210" spans="2:35" x14ac:dyDescent="0.25">
      <c r="B210" s="2" t="s">
        <v>205</v>
      </c>
      <c r="C210">
        <v>38</v>
      </c>
      <c r="I210">
        <v>8</v>
      </c>
      <c r="J210">
        <v>47</v>
      </c>
      <c r="P210">
        <v>9</v>
      </c>
      <c r="Q210">
        <v>102</v>
      </c>
      <c r="Y210" s="4">
        <f t="shared" si="30"/>
        <v>38</v>
      </c>
      <c r="Z210" s="4">
        <f t="shared" si="31"/>
        <v>8</v>
      </c>
      <c r="AA210" s="4">
        <f t="shared" si="32"/>
        <v>46</v>
      </c>
      <c r="AB210" s="4">
        <f t="shared" si="33"/>
        <v>0</v>
      </c>
      <c r="AC210" s="4">
        <f t="shared" si="34"/>
        <v>46</v>
      </c>
      <c r="AE210" s="4">
        <f t="shared" si="35"/>
        <v>47</v>
      </c>
      <c r="AF210" s="4">
        <f t="shared" si="36"/>
        <v>9</v>
      </c>
      <c r="AG210" s="4">
        <f t="shared" si="37"/>
        <v>56</v>
      </c>
      <c r="AH210" s="4">
        <f t="shared" si="38"/>
        <v>0</v>
      </c>
      <c r="AI210" s="4">
        <f t="shared" si="39"/>
        <v>56</v>
      </c>
    </row>
    <row r="211" spans="2:35" x14ac:dyDescent="0.25">
      <c r="B211" s="2" t="s">
        <v>206</v>
      </c>
      <c r="C211">
        <v>98</v>
      </c>
      <c r="I211">
        <v>21</v>
      </c>
      <c r="J211">
        <v>106</v>
      </c>
      <c r="P211">
        <v>28</v>
      </c>
      <c r="Q211">
        <v>253</v>
      </c>
      <c r="Y211" s="4">
        <f t="shared" si="30"/>
        <v>98</v>
      </c>
      <c r="Z211" s="4">
        <f t="shared" si="31"/>
        <v>21</v>
      </c>
      <c r="AA211" s="4">
        <f t="shared" si="32"/>
        <v>119</v>
      </c>
      <c r="AB211" s="4">
        <f t="shared" si="33"/>
        <v>0</v>
      </c>
      <c r="AC211" s="4">
        <f t="shared" si="34"/>
        <v>119</v>
      </c>
      <c r="AE211" s="4">
        <f t="shared" si="35"/>
        <v>106</v>
      </c>
      <c r="AF211" s="4">
        <f t="shared" si="36"/>
        <v>28</v>
      </c>
      <c r="AG211" s="4">
        <f t="shared" si="37"/>
        <v>134</v>
      </c>
      <c r="AH211" s="4">
        <f t="shared" si="38"/>
        <v>0</v>
      </c>
      <c r="AI211" s="4">
        <f t="shared" si="39"/>
        <v>134</v>
      </c>
    </row>
    <row r="212" spans="2:35" x14ac:dyDescent="0.25">
      <c r="B212" s="2" t="s">
        <v>207</v>
      </c>
      <c r="C212">
        <v>430</v>
      </c>
      <c r="I212">
        <v>146</v>
      </c>
      <c r="J212">
        <v>446</v>
      </c>
      <c r="P212">
        <v>141</v>
      </c>
      <c r="Q212">
        <v>1163</v>
      </c>
      <c r="Y212" s="4">
        <f t="shared" si="30"/>
        <v>430</v>
      </c>
      <c r="Z212" s="4">
        <f t="shared" si="31"/>
        <v>146</v>
      </c>
      <c r="AA212" s="4">
        <f t="shared" si="32"/>
        <v>576</v>
      </c>
      <c r="AB212" s="4">
        <f t="shared" si="33"/>
        <v>0</v>
      </c>
      <c r="AC212" s="4">
        <f t="shared" si="34"/>
        <v>576</v>
      </c>
      <c r="AE212" s="4">
        <f t="shared" si="35"/>
        <v>446</v>
      </c>
      <c r="AF212" s="4">
        <f t="shared" si="36"/>
        <v>141</v>
      </c>
      <c r="AG212" s="4">
        <f t="shared" si="37"/>
        <v>587</v>
      </c>
      <c r="AH212" s="4">
        <f t="shared" si="38"/>
        <v>0</v>
      </c>
      <c r="AI212" s="4">
        <f t="shared" si="39"/>
        <v>587</v>
      </c>
    </row>
    <row r="213" spans="2:35" x14ac:dyDescent="0.25">
      <c r="B213" s="2" t="s">
        <v>208</v>
      </c>
      <c r="C213">
        <v>14</v>
      </c>
      <c r="J213">
        <v>11</v>
      </c>
      <c r="Q213">
        <v>25</v>
      </c>
      <c r="Y213" s="4">
        <f t="shared" si="30"/>
        <v>14</v>
      </c>
      <c r="Z213" s="4">
        <f t="shared" si="31"/>
        <v>0</v>
      </c>
      <c r="AA213" s="4">
        <f t="shared" si="32"/>
        <v>14</v>
      </c>
      <c r="AB213" s="4">
        <f t="shared" si="33"/>
        <v>0</v>
      </c>
      <c r="AC213" s="4">
        <f t="shared" si="34"/>
        <v>14</v>
      </c>
      <c r="AE213" s="4">
        <f t="shared" si="35"/>
        <v>11</v>
      </c>
      <c r="AF213" s="4">
        <f t="shared" si="36"/>
        <v>0</v>
      </c>
      <c r="AG213" s="4">
        <f t="shared" si="37"/>
        <v>11</v>
      </c>
      <c r="AH213" s="4">
        <f t="shared" si="38"/>
        <v>0</v>
      </c>
      <c r="AI213" s="4">
        <f t="shared" si="39"/>
        <v>11</v>
      </c>
    </row>
    <row r="214" spans="2:35" x14ac:dyDescent="0.25">
      <c r="B214" s="2" t="s">
        <v>209</v>
      </c>
      <c r="C214">
        <v>175</v>
      </c>
      <c r="I214">
        <v>40</v>
      </c>
      <c r="J214">
        <v>195</v>
      </c>
      <c r="P214">
        <v>31</v>
      </c>
      <c r="Q214">
        <v>441</v>
      </c>
      <c r="Y214" s="4">
        <f t="shared" si="30"/>
        <v>175</v>
      </c>
      <c r="Z214" s="4">
        <f t="shared" si="31"/>
        <v>40</v>
      </c>
      <c r="AA214" s="4">
        <f t="shared" si="32"/>
        <v>215</v>
      </c>
      <c r="AB214" s="4">
        <f t="shared" si="33"/>
        <v>0</v>
      </c>
      <c r="AC214" s="4">
        <f t="shared" si="34"/>
        <v>215</v>
      </c>
      <c r="AE214" s="4">
        <f t="shared" si="35"/>
        <v>195</v>
      </c>
      <c r="AF214" s="4">
        <f t="shared" si="36"/>
        <v>31</v>
      </c>
      <c r="AG214" s="4">
        <f t="shared" si="37"/>
        <v>226</v>
      </c>
      <c r="AH214" s="4">
        <f t="shared" si="38"/>
        <v>0</v>
      </c>
      <c r="AI214" s="4">
        <f t="shared" si="39"/>
        <v>226</v>
      </c>
    </row>
    <row r="215" spans="2:35" x14ac:dyDescent="0.25">
      <c r="B215" s="2" t="s">
        <v>210</v>
      </c>
      <c r="C215">
        <v>25</v>
      </c>
      <c r="I215">
        <v>6</v>
      </c>
      <c r="J215">
        <v>32</v>
      </c>
      <c r="P215">
        <v>5</v>
      </c>
      <c r="Q215">
        <v>68</v>
      </c>
      <c r="Y215" s="4">
        <f t="shared" si="30"/>
        <v>25</v>
      </c>
      <c r="Z215" s="4">
        <f t="shared" si="31"/>
        <v>6</v>
      </c>
      <c r="AA215" s="4">
        <f t="shared" si="32"/>
        <v>31</v>
      </c>
      <c r="AB215" s="4">
        <f t="shared" si="33"/>
        <v>0</v>
      </c>
      <c r="AC215" s="4">
        <f t="shared" si="34"/>
        <v>31</v>
      </c>
      <c r="AE215" s="4">
        <f t="shared" si="35"/>
        <v>32</v>
      </c>
      <c r="AF215" s="4">
        <f t="shared" si="36"/>
        <v>5</v>
      </c>
      <c r="AG215" s="4">
        <f t="shared" si="37"/>
        <v>37</v>
      </c>
      <c r="AH215" s="4">
        <f t="shared" si="38"/>
        <v>0</v>
      </c>
      <c r="AI215" s="4">
        <f t="shared" si="39"/>
        <v>37</v>
      </c>
    </row>
    <row r="216" spans="2:35" x14ac:dyDescent="0.25">
      <c r="B216" s="2" t="s">
        <v>211</v>
      </c>
      <c r="C216">
        <v>144</v>
      </c>
      <c r="I216">
        <v>43</v>
      </c>
      <c r="J216">
        <v>143</v>
      </c>
      <c r="P216">
        <v>36</v>
      </c>
      <c r="Q216">
        <v>366</v>
      </c>
      <c r="Y216" s="4">
        <f t="shared" si="30"/>
        <v>144</v>
      </c>
      <c r="Z216" s="4">
        <f t="shared" si="31"/>
        <v>43</v>
      </c>
      <c r="AA216" s="4">
        <f t="shared" si="32"/>
        <v>187</v>
      </c>
      <c r="AB216" s="4">
        <f t="shared" si="33"/>
        <v>0</v>
      </c>
      <c r="AC216" s="4">
        <f t="shared" si="34"/>
        <v>187</v>
      </c>
      <c r="AE216" s="4">
        <f t="shared" si="35"/>
        <v>143</v>
      </c>
      <c r="AF216" s="4">
        <f t="shared" si="36"/>
        <v>36</v>
      </c>
      <c r="AG216" s="4">
        <f t="shared" si="37"/>
        <v>179</v>
      </c>
      <c r="AH216" s="4">
        <f t="shared" si="38"/>
        <v>0</v>
      </c>
      <c r="AI216" s="4">
        <f t="shared" si="39"/>
        <v>179</v>
      </c>
    </row>
    <row r="217" spans="2:35" x14ac:dyDescent="0.25">
      <c r="B217" s="2" t="s">
        <v>212</v>
      </c>
      <c r="C217">
        <v>750</v>
      </c>
      <c r="G217">
        <v>509</v>
      </c>
      <c r="I217">
        <v>244</v>
      </c>
      <c r="J217">
        <v>768</v>
      </c>
      <c r="N217">
        <v>486</v>
      </c>
      <c r="P217">
        <v>231</v>
      </c>
      <c r="Q217">
        <v>2988</v>
      </c>
      <c r="Y217" s="4">
        <f t="shared" si="30"/>
        <v>750</v>
      </c>
      <c r="Z217" s="4">
        <f t="shared" si="31"/>
        <v>244</v>
      </c>
      <c r="AA217" s="4">
        <f t="shared" si="32"/>
        <v>994</v>
      </c>
      <c r="AB217" s="4">
        <f t="shared" si="33"/>
        <v>509</v>
      </c>
      <c r="AC217" s="4">
        <f t="shared" si="34"/>
        <v>1503</v>
      </c>
      <c r="AE217" s="4">
        <f t="shared" si="35"/>
        <v>768</v>
      </c>
      <c r="AF217" s="4">
        <f t="shared" si="36"/>
        <v>231</v>
      </c>
      <c r="AG217" s="4">
        <f t="shared" si="37"/>
        <v>999</v>
      </c>
      <c r="AH217" s="4">
        <f t="shared" si="38"/>
        <v>486</v>
      </c>
      <c r="AI217" s="4">
        <f t="shared" si="39"/>
        <v>1485</v>
      </c>
    </row>
    <row r="218" spans="2:35" x14ac:dyDescent="0.25">
      <c r="B218" s="2" t="s">
        <v>213</v>
      </c>
      <c r="C218">
        <v>305</v>
      </c>
      <c r="I218">
        <v>97</v>
      </c>
      <c r="J218">
        <v>324</v>
      </c>
      <c r="P218">
        <v>91</v>
      </c>
      <c r="Q218">
        <v>817</v>
      </c>
      <c r="Y218" s="4">
        <f t="shared" si="30"/>
        <v>305</v>
      </c>
      <c r="Z218" s="4">
        <f t="shared" si="31"/>
        <v>97</v>
      </c>
      <c r="AA218" s="4">
        <f t="shared" si="32"/>
        <v>402</v>
      </c>
      <c r="AB218" s="4">
        <f t="shared" si="33"/>
        <v>0</v>
      </c>
      <c r="AC218" s="4">
        <f t="shared" si="34"/>
        <v>402</v>
      </c>
      <c r="AE218" s="4">
        <f t="shared" si="35"/>
        <v>324</v>
      </c>
      <c r="AF218" s="4">
        <f t="shared" si="36"/>
        <v>91</v>
      </c>
      <c r="AG218" s="4">
        <f t="shared" si="37"/>
        <v>415</v>
      </c>
      <c r="AH218" s="4">
        <f t="shared" si="38"/>
        <v>0</v>
      </c>
      <c r="AI218" s="4">
        <f t="shared" si="39"/>
        <v>415</v>
      </c>
    </row>
    <row r="219" spans="2:35" x14ac:dyDescent="0.25">
      <c r="B219" s="2" t="s">
        <v>214</v>
      </c>
      <c r="G219">
        <v>174</v>
      </c>
      <c r="N219">
        <v>175</v>
      </c>
      <c r="Q219">
        <v>349</v>
      </c>
      <c r="Y219" s="4">
        <f t="shared" si="30"/>
        <v>0</v>
      </c>
      <c r="Z219" s="4">
        <f t="shared" si="31"/>
        <v>0</v>
      </c>
      <c r="AA219" s="4">
        <f t="shared" si="32"/>
        <v>0</v>
      </c>
      <c r="AB219" s="4">
        <f t="shared" si="33"/>
        <v>174</v>
      </c>
      <c r="AC219" s="4">
        <f t="shared" si="34"/>
        <v>174</v>
      </c>
      <c r="AE219" s="4">
        <f t="shared" si="35"/>
        <v>0</v>
      </c>
      <c r="AF219" s="4">
        <f t="shared" si="36"/>
        <v>0</v>
      </c>
      <c r="AG219" s="4">
        <f t="shared" si="37"/>
        <v>0</v>
      </c>
      <c r="AH219" s="4">
        <f t="shared" si="38"/>
        <v>175</v>
      </c>
      <c r="AI219" s="4">
        <f t="shared" si="39"/>
        <v>175</v>
      </c>
    </row>
    <row r="220" spans="2:35" x14ac:dyDescent="0.25">
      <c r="B220" s="2" t="s">
        <v>215</v>
      </c>
      <c r="C220">
        <v>34</v>
      </c>
      <c r="I220">
        <v>12</v>
      </c>
      <c r="J220">
        <v>34</v>
      </c>
      <c r="P220">
        <v>12</v>
      </c>
      <c r="Q220">
        <v>92</v>
      </c>
      <c r="Y220" s="4">
        <f t="shared" si="30"/>
        <v>34</v>
      </c>
      <c r="Z220" s="4">
        <f t="shared" si="31"/>
        <v>12</v>
      </c>
      <c r="AA220" s="4">
        <f t="shared" si="32"/>
        <v>46</v>
      </c>
      <c r="AB220" s="4">
        <f t="shared" si="33"/>
        <v>0</v>
      </c>
      <c r="AC220" s="4">
        <f t="shared" si="34"/>
        <v>46</v>
      </c>
      <c r="AE220" s="4">
        <f t="shared" si="35"/>
        <v>34</v>
      </c>
      <c r="AF220" s="4">
        <f t="shared" si="36"/>
        <v>12</v>
      </c>
      <c r="AG220" s="4">
        <f t="shared" si="37"/>
        <v>46</v>
      </c>
      <c r="AH220" s="4">
        <f t="shared" si="38"/>
        <v>0</v>
      </c>
      <c r="AI220" s="4">
        <f t="shared" si="39"/>
        <v>46</v>
      </c>
    </row>
    <row r="221" spans="2:35" x14ac:dyDescent="0.25">
      <c r="B221" s="2" t="s">
        <v>216</v>
      </c>
      <c r="G221">
        <v>33</v>
      </c>
      <c r="N221">
        <v>35</v>
      </c>
      <c r="Q221">
        <v>68</v>
      </c>
      <c r="Y221" s="4">
        <f t="shared" si="30"/>
        <v>0</v>
      </c>
      <c r="Z221" s="4">
        <f t="shared" si="31"/>
        <v>0</v>
      </c>
      <c r="AA221" s="4">
        <f t="shared" si="32"/>
        <v>0</v>
      </c>
      <c r="AB221" s="4">
        <f t="shared" si="33"/>
        <v>33</v>
      </c>
      <c r="AC221" s="4">
        <f t="shared" si="34"/>
        <v>33</v>
      </c>
      <c r="AE221" s="4">
        <f t="shared" si="35"/>
        <v>0</v>
      </c>
      <c r="AF221" s="4">
        <f t="shared" si="36"/>
        <v>0</v>
      </c>
      <c r="AG221" s="4">
        <f t="shared" si="37"/>
        <v>0</v>
      </c>
      <c r="AH221" s="4">
        <f t="shared" si="38"/>
        <v>35</v>
      </c>
      <c r="AI221" s="4">
        <f t="shared" si="39"/>
        <v>35</v>
      </c>
    </row>
    <row r="222" spans="2:35" x14ac:dyDescent="0.25">
      <c r="B222" s="2" t="s">
        <v>217</v>
      </c>
      <c r="C222">
        <v>653</v>
      </c>
      <c r="I222">
        <v>224</v>
      </c>
      <c r="J222">
        <v>649</v>
      </c>
      <c r="P222">
        <v>224</v>
      </c>
      <c r="Q222">
        <v>1750</v>
      </c>
      <c r="Y222" s="4">
        <f t="shared" si="30"/>
        <v>653</v>
      </c>
      <c r="Z222" s="4">
        <f t="shared" si="31"/>
        <v>224</v>
      </c>
      <c r="AA222" s="4">
        <f t="shared" si="32"/>
        <v>877</v>
      </c>
      <c r="AB222" s="4">
        <f t="shared" si="33"/>
        <v>0</v>
      </c>
      <c r="AC222" s="4">
        <f t="shared" si="34"/>
        <v>877</v>
      </c>
      <c r="AE222" s="4">
        <f t="shared" si="35"/>
        <v>649</v>
      </c>
      <c r="AF222" s="4">
        <f t="shared" si="36"/>
        <v>224</v>
      </c>
      <c r="AG222" s="4">
        <f t="shared" si="37"/>
        <v>873</v>
      </c>
      <c r="AH222" s="4">
        <f t="shared" si="38"/>
        <v>0</v>
      </c>
      <c r="AI222" s="4">
        <f t="shared" si="39"/>
        <v>873</v>
      </c>
    </row>
    <row r="223" spans="2:35" x14ac:dyDescent="0.25">
      <c r="B223" s="2" t="s">
        <v>218</v>
      </c>
      <c r="G223">
        <v>426</v>
      </c>
      <c r="N223">
        <v>422</v>
      </c>
      <c r="Q223">
        <v>848</v>
      </c>
      <c r="Y223" s="4">
        <f t="shared" si="30"/>
        <v>0</v>
      </c>
      <c r="Z223" s="4">
        <f t="shared" si="31"/>
        <v>0</v>
      </c>
      <c r="AA223" s="4">
        <f t="shared" si="32"/>
        <v>0</v>
      </c>
      <c r="AB223" s="4">
        <f t="shared" si="33"/>
        <v>426</v>
      </c>
      <c r="AC223" s="4">
        <f t="shared" si="34"/>
        <v>426</v>
      </c>
      <c r="AE223" s="4">
        <f t="shared" si="35"/>
        <v>0</v>
      </c>
      <c r="AF223" s="4">
        <f t="shared" si="36"/>
        <v>0</v>
      </c>
      <c r="AG223" s="4">
        <f t="shared" si="37"/>
        <v>0</v>
      </c>
      <c r="AH223" s="4">
        <f t="shared" si="38"/>
        <v>422</v>
      </c>
      <c r="AI223" s="4">
        <f t="shared" si="39"/>
        <v>422</v>
      </c>
    </row>
    <row r="224" spans="2:35" x14ac:dyDescent="0.25">
      <c r="B224" s="2" t="s">
        <v>219</v>
      </c>
      <c r="C224">
        <v>71</v>
      </c>
      <c r="I224">
        <v>23</v>
      </c>
      <c r="J224">
        <v>66</v>
      </c>
      <c r="P224">
        <v>28</v>
      </c>
      <c r="Q224">
        <v>188</v>
      </c>
      <c r="Y224" s="4">
        <f t="shared" si="30"/>
        <v>71</v>
      </c>
      <c r="Z224" s="4">
        <f t="shared" si="31"/>
        <v>23</v>
      </c>
      <c r="AA224" s="4">
        <f t="shared" si="32"/>
        <v>94</v>
      </c>
      <c r="AB224" s="4">
        <f t="shared" si="33"/>
        <v>0</v>
      </c>
      <c r="AC224" s="4">
        <f t="shared" si="34"/>
        <v>94</v>
      </c>
      <c r="AE224" s="4">
        <f t="shared" si="35"/>
        <v>66</v>
      </c>
      <c r="AF224" s="4">
        <f t="shared" si="36"/>
        <v>28</v>
      </c>
      <c r="AG224" s="4">
        <f t="shared" si="37"/>
        <v>94</v>
      </c>
      <c r="AH224" s="4">
        <f t="shared" si="38"/>
        <v>0</v>
      </c>
      <c r="AI224" s="4">
        <f t="shared" si="39"/>
        <v>94</v>
      </c>
    </row>
    <row r="225" spans="2:35" x14ac:dyDescent="0.25">
      <c r="B225" s="2" t="s">
        <v>220</v>
      </c>
      <c r="C225">
        <v>8</v>
      </c>
      <c r="J225">
        <v>7</v>
      </c>
      <c r="Q225">
        <v>15</v>
      </c>
      <c r="Y225" s="4">
        <f t="shared" si="30"/>
        <v>8</v>
      </c>
      <c r="Z225" s="4">
        <f t="shared" si="31"/>
        <v>0</v>
      </c>
      <c r="AA225" s="4">
        <f t="shared" si="32"/>
        <v>8</v>
      </c>
      <c r="AB225" s="4">
        <f t="shared" si="33"/>
        <v>0</v>
      </c>
      <c r="AC225" s="4">
        <f t="shared" si="34"/>
        <v>8</v>
      </c>
      <c r="AE225" s="4">
        <f t="shared" si="35"/>
        <v>7</v>
      </c>
      <c r="AF225" s="4">
        <f t="shared" si="36"/>
        <v>0</v>
      </c>
      <c r="AG225" s="4">
        <f t="shared" si="37"/>
        <v>7</v>
      </c>
      <c r="AH225" s="4">
        <f t="shared" si="38"/>
        <v>0</v>
      </c>
      <c r="AI225" s="4">
        <f t="shared" si="39"/>
        <v>7</v>
      </c>
    </row>
    <row r="226" spans="2:35" x14ac:dyDescent="0.25">
      <c r="B226" s="2" t="s">
        <v>221</v>
      </c>
      <c r="C226">
        <v>34</v>
      </c>
      <c r="I226">
        <v>11</v>
      </c>
      <c r="J226">
        <v>30</v>
      </c>
      <c r="P226">
        <v>7</v>
      </c>
      <c r="Q226">
        <v>82</v>
      </c>
      <c r="Y226" s="4">
        <f t="shared" si="30"/>
        <v>34</v>
      </c>
      <c r="Z226" s="4">
        <f t="shared" si="31"/>
        <v>11</v>
      </c>
      <c r="AA226" s="4">
        <f t="shared" si="32"/>
        <v>45</v>
      </c>
      <c r="AB226" s="4">
        <f t="shared" si="33"/>
        <v>0</v>
      </c>
      <c r="AC226" s="4">
        <f t="shared" si="34"/>
        <v>45</v>
      </c>
      <c r="AE226" s="4">
        <f t="shared" si="35"/>
        <v>30</v>
      </c>
      <c r="AF226" s="4">
        <f t="shared" si="36"/>
        <v>7</v>
      </c>
      <c r="AG226" s="4">
        <f t="shared" si="37"/>
        <v>37</v>
      </c>
      <c r="AH226" s="4">
        <f t="shared" si="38"/>
        <v>0</v>
      </c>
      <c r="AI226" s="4">
        <f t="shared" si="39"/>
        <v>37</v>
      </c>
    </row>
    <row r="227" spans="2:35" x14ac:dyDescent="0.25">
      <c r="B227" s="2" t="s">
        <v>222</v>
      </c>
      <c r="C227">
        <v>40</v>
      </c>
      <c r="G227">
        <v>20</v>
      </c>
      <c r="I227">
        <v>7</v>
      </c>
      <c r="J227">
        <v>38</v>
      </c>
      <c r="N227">
        <v>15</v>
      </c>
      <c r="P227">
        <v>10</v>
      </c>
      <c r="Q227">
        <v>130</v>
      </c>
      <c r="Y227" s="4">
        <f t="shared" si="30"/>
        <v>40</v>
      </c>
      <c r="Z227" s="4">
        <f t="shared" si="31"/>
        <v>7</v>
      </c>
      <c r="AA227" s="4">
        <f t="shared" si="32"/>
        <v>47</v>
      </c>
      <c r="AB227" s="4">
        <f t="shared" si="33"/>
        <v>20</v>
      </c>
      <c r="AC227" s="4">
        <f t="shared" si="34"/>
        <v>67</v>
      </c>
      <c r="AE227" s="4">
        <f t="shared" si="35"/>
        <v>38</v>
      </c>
      <c r="AF227" s="4">
        <f t="shared" si="36"/>
        <v>10</v>
      </c>
      <c r="AG227" s="4">
        <f t="shared" si="37"/>
        <v>48</v>
      </c>
      <c r="AH227" s="4">
        <f t="shared" si="38"/>
        <v>15</v>
      </c>
      <c r="AI227" s="4">
        <f t="shared" si="39"/>
        <v>63</v>
      </c>
    </row>
    <row r="228" spans="2:35" x14ac:dyDescent="0.25">
      <c r="B228" s="2" t="s">
        <v>223</v>
      </c>
      <c r="C228">
        <v>39</v>
      </c>
      <c r="G228">
        <v>34</v>
      </c>
      <c r="I228">
        <v>18</v>
      </c>
      <c r="J228">
        <v>48</v>
      </c>
      <c r="N228">
        <v>32</v>
      </c>
      <c r="P228">
        <v>18</v>
      </c>
      <c r="Q228">
        <v>189</v>
      </c>
      <c r="Y228" s="4">
        <f t="shared" si="30"/>
        <v>39</v>
      </c>
      <c r="Z228" s="4">
        <f t="shared" si="31"/>
        <v>18</v>
      </c>
      <c r="AA228" s="4">
        <f t="shared" si="32"/>
        <v>57</v>
      </c>
      <c r="AB228" s="4">
        <f t="shared" si="33"/>
        <v>34</v>
      </c>
      <c r="AC228" s="4">
        <f t="shared" si="34"/>
        <v>91</v>
      </c>
      <c r="AE228" s="4">
        <f t="shared" si="35"/>
        <v>48</v>
      </c>
      <c r="AF228" s="4">
        <f t="shared" si="36"/>
        <v>18</v>
      </c>
      <c r="AG228" s="4">
        <f t="shared" si="37"/>
        <v>66</v>
      </c>
      <c r="AH228" s="4">
        <f t="shared" si="38"/>
        <v>32</v>
      </c>
      <c r="AI228" s="4">
        <f t="shared" si="39"/>
        <v>98</v>
      </c>
    </row>
    <row r="229" spans="2:35" x14ac:dyDescent="0.25">
      <c r="B229" s="2" t="s">
        <v>224</v>
      </c>
      <c r="G229">
        <v>16</v>
      </c>
      <c r="N229">
        <v>11</v>
      </c>
      <c r="Q229">
        <v>27</v>
      </c>
      <c r="Y229" s="4">
        <f t="shared" si="30"/>
        <v>0</v>
      </c>
      <c r="Z229" s="4">
        <f t="shared" si="31"/>
        <v>0</v>
      </c>
      <c r="AA229" s="4">
        <f t="shared" si="32"/>
        <v>0</v>
      </c>
      <c r="AB229" s="4">
        <f t="shared" si="33"/>
        <v>16</v>
      </c>
      <c r="AC229" s="4">
        <f t="shared" si="34"/>
        <v>16</v>
      </c>
      <c r="AE229" s="4">
        <f t="shared" si="35"/>
        <v>0</v>
      </c>
      <c r="AF229" s="4">
        <f t="shared" si="36"/>
        <v>0</v>
      </c>
      <c r="AG229" s="4">
        <f t="shared" si="37"/>
        <v>0</v>
      </c>
      <c r="AH229" s="4">
        <f t="shared" si="38"/>
        <v>11</v>
      </c>
      <c r="AI229" s="4">
        <f t="shared" si="39"/>
        <v>11</v>
      </c>
    </row>
    <row r="230" spans="2:35" x14ac:dyDescent="0.25">
      <c r="B230" s="2" t="s">
        <v>225</v>
      </c>
      <c r="C230">
        <v>290</v>
      </c>
      <c r="E230">
        <v>5</v>
      </c>
      <c r="G230">
        <v>150</v>
      </c>
      <c r="I230">
        <v>76</v>
      </c>
      <c r="J230">
        <v>305</v>
      </c>
      <c r="L230">
        <v>5</v>
      </c>
      <c r="N230">
        <v>147</v>
      </c>
      <c r="P230">
        <v>73</v>
      </c>
      <c r="Q230">
        <v>1051</v>
      </c>
      <c r="Y230" s="4">
        <f t="shared" si="30"/>
        <v>295</v>
      </c>
      <c r="Z230" s="4">
        <f t="shared" si="31"/>
        <v>76</v>
      </c>
      <c r="AA230" s="4">
        <f t="shared" si="32"/>
        <v>371</v>
      </c>
      <c r="AB230" s="4">
        <f t="shared" si="33"/>
        <v>150</v>
      </c>
      <c r="AC230" s="4">
        <f t="shared" si="34"/>
        <v>521</v>
      </c>
      <c r="AE230" s="4">
        <f t="shared" si="35"/>
        <v>310</v>
      </c>
      <c r="AF230" s="4">
        <f t="shared" si="36"/>
        <v>73</v>
      </c>
      <c r="AG230" s="4">
        <f t="shared" si="37"/>
        <v>383</v>
      </c>
      <c r="AH230" s="4">
        <f t="shared" si="38"/>
        <v>147</v>
      </c>
      <c r="AI230" s="4">
        <f t="shared" si="39"/>
        <v>530</v>
      </c>
    </row>
    <row r="231" spans="2:35" x14ac:dyDescent="0.25">
      <c r="B231" s="2" t="s">
        <v>226</v>
      </c>
      <c r="C231">
        <v>25</v>
      </c>
      <c r="G231">
        <v>11</v>
      </c>
      <c r="I231">
        <v>7</v>
      </c>
      <c r="J231">
        <v>23</v>
      </c>
      <c r="N231">
        <v>14</v>
      </c>
      <c r="P231">
        <v>6</v>
      </c>
      <c r="Q231">
        <v>86</v>
      </c>
      <c r="Y231" s="4">
        <f t="shared" si="30"/>
        <v>25</v>
      </c>
      <c r="Z231" s="4">
        <f t="shared" si="31"/>
        <v>7</v>
      </c>
      <c r="AA231" s="4">
        <f t="shared" si="32"/>
        <v>32</v>
      </c>
      <c r="AB231" s="4">
        <f t="shared" si="33"/>
        <v>11</v>
      </c>
      <c r="AC231" s="4">
        <f t="shared" si="34"/>
        <v>43</v>
      </c>
      <c r="AE231" s="4">
        <f t="shared" si="35"/>
        <v>23</v>
      </c>
      <c r="AF231" s="4">
        <f t="shared" si="36"/>
        <v>6</v>
      </c>
      <c r="AG231" s="4">
        <f t="shared" si="37"/>
        <v>29</v>
      </c>
      <c r="AH231" s="4">
        <f t="shared" si="38"/>
        <v>14</v>
      </c>
      <c r="AI231" s="4">
        <f t="shared" si="39"/>
        <v>43</v>
      </c>
    </row>
    <row r="232" spans="2:35" x14ac:dyDescent="0.25">
      <c r="B232" s="2" t="s">
        <v>227</v>
      </c>
      <c r="C232">
        <v>17</v>
      </c>
      <c r="J232">
        <v>21</v>
      </c>
      <c r="Q232">
        <v>38</v>
      </c>
      <c r="Y232" s="4">
        <f t="shared" si="30"/>
        <v>17</v>
      </c>
      <c r="Z232" s="4">
        <f t="shared" si="31"/>
        <v>0</v>
      </c>
      <c r="AA232" s="4">
        <f t="shared" si="32"/>
        <v>17</v>
      </c>
      <c r="AB232" s="4">
        <f t="shared" si="33"/>
        <v>0</v>
      </c>
      <c r="AC232" s="4">
        <f t="shared" si="34"/>
        <v>17</v>
      </c>
      <c r="AE232" s="4">
        <f t="shared" si="35"/>
        <v>21</v>
      </c>
      <c r="AF232" s="4">
        <f t="shared" si="36"/>
        <v>0</v>
      </c>
      <c r="AG232" s="4">
        <f t="shared" si="37"/>
        <v>21</v>
      </c>
      <c r="AH232" s="4">
        <f t="shared" si="38"/>
        <v>0</v>
      </c>
      <c r="AI232" s="4">
        <f t="shared" si="39"/>
        <v>21</v>
      </c>
    </row>
    <row r="233" spans="2:35" x14ac:dyDescent="0.25">
      <c r="B233" s="2" t="s">
        <v>228</v>
      </c>
      <c r="C233">
        <v>282</v>
      </c>
      <c r="I233">
        <v>83</v>
      </c>
      <c r="J233">
        <v>282</v>
      </c>
      <c r="P233">
        <v>72</v>
      </c>
      <c r="Q233">
        <v>719</v>
      </c>
      <c r="Y233" s="4">
        <f t="shared" si="30"/>
        <v>282</v>
      </c>
      <c r="Z233" s="4">
        <f t="shared" si="31"/>
        <v>83</v>
      </c>
      <c r="AA233" s="4">
        <f t="shared" si="32"/>
        <v>365</v>
      </c>
      <c r="AB233" s="4">
        <f t="shared" si="33"/>
        <v>0</v>
      </c>
      <c r="AC233" s="4">
        <f t="shared" si="34"/>
        <v>365</v>
      </c>
      <c r="AE233" s="4">
        <f t="shared" si="35"/>
        <v>282</v>
      </c>
      <c r="AF233" s="4">
        <f t="shared" si="36"/>
        <v>72</v>
      </c>
      <c r="AG233" s="4">
        <f t="shared" si="37"/>
        <v>354</v>
      </c>
      <c r="AH233" s="4">
        <f t="shared" si="38"/>
        <v>0</v>
      </c>
      <c r="AI233" s="4">
        <f t="shared" si="39"/>
        <v>354</v>
      </c>
    </row>
    <row r="234" spans="2:35" x14ac:dyDescent="0.25">
      <c r="B234" s="2" t="s">
        <v>229</v>
      </c>
      <c r="G234">
        <v>140</v>
      </c>
      <c r="N234">
        <v>154</v>
      </c>
      <c r="Q234">
        <v>294</v>
      </c>
      <c r="Y234" s="4">
        <f t="shared" si="30"/>
        <v>0</v>
      </c>
      <c r="Z234" s="4">
        <f t="shared" si="31"/>
        <v>0</v>
      </c>
      <c r="AA234" s="4">
        <f t="shared" si="32"/>
        <v>0</v>
      </c>
      <c r="AB234" s="4">
        <f t="shared" si="33"/>
        <v>140</v>
      </c>
      <c r="AC234" s="4">
        <f t="shared" si="34"/>
        <v>140</v>
      </c>
      <c r="AE234" s="4">
        <f t="shared" si="35"/>
        <v>0</v>
      </c>
      <c r="AF234" s="4">
        <f t="shared" si="36"/>
        <v>0</v>
      </c>
      <c r="AG234" s="4">
        <f t="shared" si="37"/>
        <v>0</v>
      </c>
      <c r="AH234" s="4">
        <f t="shared" si="38"/>
        <v>154</v>
      </c>
      <c r="AI234" s="4">
        <f t="shared" si="39"/>
        <v>154</v>
      </c>
    </row>
    <row r="235" spans="2:35" x14ac:dyDescent="0.25">
      <c r="B235" s="2" t="s">
        <v>230</v>
      </c>
      <c r="C235">
        <v>95</v>
      </c>
      <c r="I235">
        <v>21</v>
      </c>
      <c r="J235">
        <v>101</v>
      </c>
      <c r="P235">
        <v>25</v>
      </c>
      <c r="Q235">
        <v>242</v>
      </c>
      <c r="Y235" s="4">
        <f t="shared" si="30"/>
        <v>95</v>
      </c>
      <c r="Z235" s="4">
        <f t="shared" si="31"/>
        <v>21</v>
      </c>
      <c r="AA235" s="4">
        <f t="shared" si="32"/>
        <v>116</v>
      </c>
      <c r="AB235" s="4">
        <f t="shared" si="33"/>
        <v>0</v>
      </c>
      <c r="AC235" s="4">
        <f t="shared" si="34"/>
        <v>116</v>
      </c>
      <c r="AE235" s="4">
        <f t="shared" si="35"/>
        <v>101</v>
      </c>
      <c r="AF235" s="4">
        <f t="shared" si="36"/>
        <v>25</v>
      </c>
      <c r="AG235" s="4">
        <f t="shared" si="37"/>
        <v>126</v>
      </c>
      <c r="AH235" s="4">
        <f t="shared" si="38"/>
        <v>0</v>
      </c>
      <c r="AI235" s="4">
        <f t="shared" si="39"/>
        <v>126</v>
      </c>
    </row>
    <row r="236" spans="2:35" x14ac:dyDescent="0.25">
      <c r="B236" s="2" t="s">
        <v>231</v>
      </c>
      <c r="G236">
        <v>44</v>
      </c>
      <c r="N236">
        <v>48</v>
      </c>
      <c r="Q236">
        <v>92</v>
      </c>
      <c r="Y236" s="4">
        <f t="shared" si="30"/>
        <v>0</v>
      </c>
      <c r="Z236" s="4">
        <f t="shared" si="31"/>
        <v>0</v>
      </c>
      <c r="AA236" s="4">
        <f t="shared" si="32"/>
        <v>0</v>
      </c>
      <c r="AB236" s="4">
        <f t="shared" si="33"/>
        <v>44</v>
      </c>
      <c r="AC236" s="4">
        <f t="shared" si="34"/>
        <v>44</v>
      </c>
      <c r="AE236" s="4">
        <f t="shared" si="35"/>
        <v>0</v>
      </c>
      <c r="AF236" s="4">
        <f t="shared" si="36"/>
        <v>0</v>
      </c>
      <c r="AG236" s="4">
        <f t="shared" si="37"/>
        <v>0</v>
      </c>
      <c r="AH236" s="4">
        <f t="shared" si="38"/>
        <v>48</v>
      </c>
      <c r="AI236" s="4">
        <f t="shared" si="39"/>
        <v>48</v>
      </c>
    </row>
    <row r="237" spans="2:35" x14ac:dyDescent="0.25">
      <c r="B237" s="2" t="s">
        <v>232</v>
      </c>
      <c r="C237">
        <v>34</v>
      </c>
      <c r="J237">
        <v>37</v>
      </c>
      <c r="Q237">
        <v>71</v>
      </c>
      <c r="Y237" s="4">
        <f t="shared" si="30"/>
        <v>34</v>
      </c>
      <c r="Z237" s="4">
        <f t="shared" si="31"/>
        <v>0</v>
      </c>
      <c r="AA237" s="4">
        <f t="shared" si="32"/>
        <v>34</v>
      </c>
      <c r="AB237" s="4">
        <f t="shared" si="33"/>
        <v>0</v>
      </c>
      <c r="AC237" s="4">
        <f t="shared" si="34"/>
        <v>34</v>
      </c>
      <c r="AE237" s="4">
        <f t="shared" si="35"/>
        <v>37</v>
      </c>
      <c r="AF237" s="4">
        <f t="shared" si="36"/>
        <v>0</v>
      </c>
      <c r="AG237" s="4">
        <f t="shared" si="37"/>
        <v>37</v>
      </c>
      <c r="AH237" s="4">
        <f t="shared" si="38"/>
        <v>0</v>
      </c>
      <c r="AI237" s="4">
        <f t="shared" si="39"/>
        <v>37</v>
      </c>
    </row>
    <row r="238" spans="2:35" x14ac:dyDescent="0.25">
      <c r="B238" s="2" t="s">
        <v>233</v>
      </c>
      <c r="C238">
        <v>5</v>
      </c>
      <c r="J238">
        <v>9</v>
      </c>
      <c r="Q238">
        <v>14</v>
      </c>
      <c r="Y238" s="4">
        <f t="shared" si="30"/>
        <v>5</v>
      </c>
      <c r="Z238" s="4">
        <f t="shared" si="31"/>
        <v>0</v>
      </c>
      <c r="AA238" s="4">
        <f t="shared" si="32"/>
        <v>5</v>
      </c>
      <c r="AB238" s="4">
        <f t="shared" si="33"/>
        <v>0</v>
      </c>
      <c r="AC238" s="4">
        <f t="shared" si="34"/>
        <v>5</v>
      </c>
      <c r="AE238" s="4">
        <f t="shared" si="35"/>
        <v>9</v>
      </c>
      <c r="AF238" s="4">
        <f t="shared" si="36"/>
        <v>0</v>
      </c>
      <c r="AG238" s="4">
        <f t="shared" si="37"/>
        <v>9</v>
      </c>
      <c r="AH238" s="4">
        <f t="shared" si="38"/>
        <v>0</v>
      </c>
      <c r="AI238" s="4">
        <f t="shared" si="39"/>
        <v>9</v>
      </c>
    </row>
    <row r="239" spans="2:35" x14ac:dyDescent="0.25">
      <c r="B239" s="2" t="s">
        <v>234</v>
      </c>
      <c r="C239">
        <v>108</v>
      </c>
      <c r="I239">
        <v>26</v>
      </c>
      <c r="J239">
        <v>116</v>
      </c>
      <c r="P239">
        <v>40</v>
      </c>
      <c r="Q239">
        <v>290</v>
      </c>
      <c r="Y239" s="4">
        <f t="shared" si="30"/>
        <v>108</v>
      </c>
      <c r="Z239" s="4">
        <f t="shared" si="31"/>
        <v>26</v>
      </c>
      <c r="AA239" s="4">
        <f t="shared" si="32"/>
        <v>134</v>
      </c>
      <c r="AB239" s="4">
        <f t="shared" si="33"/>
        <v>0</v>
      </c>
      <c r="AC239" s="4">
        <f t="shared" si="34"/>
        <v>134</v>
      </c>
      <c r="AE239" s="4">
        <f t="shared" si="35"/>
        <v>116</v>
      </c>
      <c r="AF239" s="4">
        <f t="shared" si="36"/>
        <v>40</v>
      </c>
      <c r="AG239" s="4">
        <f t="shared" si="37"/>
        <v>156</v>
      </c>
      <c r="AH239" s="4">
        <f t="shared" si="38"/>
        <v>0</v>
      </c>
      <c r="AI239" s="4">
        <f t="shared" si="39"/>
        <v>156</v>
      </c>
    </row>
    <row r="240" spans="2:35" x14ac:dyDescent="0.25">
      <c r="B240" s="2" t="s">
        <v>235</v>
      </c>
      <c r="G240">
        <v>80</v>
      </c>
      <c r="N240">
        <v>78</v>
      </c>
      <c r="Q240">
        <v>158</v>
      </c>
      <c r="Y240" s="4">
        <f t="shared" si="30"/>
        <v>0</v>
      </c>
      <c r="Z240" s="4">
        <f t="shared" si="31"/>
        <v>0</v>
      </c>
      <c r="AA240" s="4">
        <f t="shared" si="32"/>
        <v>0</v>
      </c>
      <c r="AB240" s="4">
        <f t="shared" si="33"/>
        <v>80</v>
      </c>
      <c r="AC240" s="4">
        <f t="shared" si="34"/>
        <v>80</v>
      </c>
      <c r="AE240" s="4">
        <f t="shared" si="35"/>
        <v>0</v>
      </c>
      <c r="AF240" s="4">
        <f t="shared" si="36"/>
        <v>0</v>
      </c>
      <c r="AG240" s="4">
        <f t="shared" si="37"/>
        <v>0</v>
      </c>
      <c r="AH240" s="4">
        <f t="shared" si="38"/>
        <v>78</v>
      </c>
      <c r="AI240" s="4">
        <f t="shared" si="39"/>
        <v>78</v>
      </c>
    </row>
    <row r="241" spans="2:35" x14ac:dyDescent="0.25">
      <c r="B241" s="2" t="s">
        <v>236</v>
      </c>
      <c r="C241">
        <v>6</v>
      </c>
      <c r="J241">
        <v>6</v>
      </c>
      <c r="Q241">
        <v>12</v>
      </c>
      <c r="Y241" s="4">
        <f t="shared" si="30"/>
        <v>6</v>
      </c>
      <c r="Z241" s="4">
        <f t="shared" si="31"/>
        <v>0</v>
      </c>
      <c r="AA241" s="4">
        <f t="shared" si="32"/>
        <v>6</v>
      </c>
      <c r="AB241" s="4">
        <f t="shared" si="33"/>
        <v>0</v>
      </c>
      <c r="AC241" s="4">
        <f t="shared" si="34"/>
        <v>6</v>
      </c>
      <c r="AE241" s="4">
        <f t="shared" si="35"/>
        <v>6</v>
      </c>
      <c r="AF241" s="4">
        <f t="shared" si="36"/>
        <v>0</v>
      </c>
      <c r="AG241" s="4">
        <f t="shared" si="37"/>
        <v>6</v>
      </c>
      <c r="AH241" s="4">
        <f t="shared" si="38"/>
        <v>0</v>
      </c>
      <c r="AI241" s="4">
        <f t="shared" si="39"/>
        <v>6</v>
      </c>
    </row>
    <row r="242" spans="2:35" x14ac:dyDescent="0.25">
      <c r="B242" s="2" t="s">
        <v>237</v>
      </c>
      <c r="C242">
        <v>336</v>
      </c>
      <c r="I242">
        <v>84</v>
      </c>
      <c r="J242">
        <v>342</v>
      </c>
      <c r="P242">
        <v>92</v>
      </c>
      <c r="Q242">
        <v>854</v>
      </c>
      <c r="Y242" s="4">
        <f t="shared" si="30"/>
        <v>336</v>
      </c>
      <c r="Z242" s="4">
        <f t="shared" si="31"/>
        <v>84</v>
      </c>
      <c r="AA242" s="4">
        <f t="shared" si="32"/>
        <v>420</v>
      </c>
      <c r="AB242" s="4">
        <f t="shared" si="33"/>
        <v>0</v>
      </c>
      <c r="AC242" s="4">
        <f t="shared" si="34"/>
        <v>420</v>
      </c>
      <c r="AE242" s="4">
        <f t="shared" si="35"/>
        <v>342</v>
      </c>
      <c r="AF242" s="4">
        <f t="shared" si="36"/>
        <v>92</v>
      </c>
      <c r="AG242" s="4">
        <f t="shared" si="37"/>
        <v>434</v>
      </c>
      <c r="AH242" s="4">
        <f t="shared" si="38"/>
        <v>0</v>
      </c>
      <c r="AI242" s="4">
        <f t="shared" si="39"/>
        <v>434</v>
      </c>
    </row>
    <row r="243" spans="2:35" x14ac:dyDescent="0.25">
      <c r="B243" s="2" t="s">
        <v>238</v>
      </c>
      <c r="G243">
        <v>184</v>
      </c>
      <c r="N243">
        <v>192</v>
      </c>
      <c r="Q243">
        <v>376</v>
      </c>
      <c r="Y243" s="4">
        <f t="shared" si="30"/>
        <v>0</v>
      </c>
      <c r="Z243" s="4">
        <f t="shared" si="31"/>
        <v>0</v>
      </c>
      <c r="AA243" s="4">
        <f t="shared" si="32"/>
        <v>0</v>
      </c>
      <c r="AB243" s="4">
        <f t="shared" si="33"/>
        <v>184</v>
      </c>
      <c r="AC243" s="4">
        <f t="shared" si="34"/>
        <v>184</v>
      </c>
      <c r="AE243" s="4">
        <f t="shared" si="35"/>
        <v>0</v>
      </c>
      <c r="AF243" s="4">
        <f t="shared" si="36"/>
        <v>0</v>
      </c>
      <c r="AG243" s="4">
        <f t="shared" si="37"/>
        <v>0</v>
      </c>
      <c r="AH243" s="4">
        <f t="shared" si="38"/>
        <v>192</v>
      </c>
      <c r="AI243" s="4">
        <f t="shared" si="39"/>
        <v>192</v>
      </c>
    </row>
    <row r="244" spans="2:35" x14ac:dyDescent="0.25">
      <c r="B244" s="2" t="s">
        <v>239</v>
      </c>
      <c r="C244">
        <v>15</v>
      </c>
      <c r="J244">
        <v>17</v>
      </c>
      <c r="Q244">
        <v>32</v>
      </c>
      <c r="Y244" s="4">
        <f t="shared" si="30"/>
        <v>15</v>
      </c>
      <c r="Z244" s="4">
        <f t="shared" si="31"/>
        <v>0</v>
      </c>
      <c r="AA244" s="4">
        <f t="shared" si="32"/>
        <v>15</v>
      </c>
      <c r="AB244" s="4">
        <f t="shared" si="33"/>
        <v>0</v>
      </c>
      <c r="AC244" s="4">
        <f t="shared" si="34"/>
        <v>15</v>
      </c>
      <c r="AE244" s="4">
        <f t="shared" si="35"/>
        <v>17</v>
      </c>
      <c r="AF244" s="4">
        <f t="shared" si="36"/>
        <v>0</v>
      </c>
      <c r="AG244" s="4">
        <f t="shared" si="37"/>
        <v>17</v>
      </c>
      <c r="AH244" s="4">
        <f t="shared" si="38"/>
        <v>0</v>
      </c>
      <c r="AI244" s="4">
        <f t="shared" si="39"/>
        <v>17</v>
      </c>
    </row>
    <row r="245" spans="2:35" x14ac:dyDescent="0.25">
      <c r="B245" s="2" t="s">
        <v>240</v>
      </c>
      <c r="C245">
        <v>16</v>
      </c>
      <c r="J245">
        <v>16</v>
      </c>
      <c r="Q245">
        <v>32</v>
      </c>
      <c r="Y245" s="4">
        <f t="shared" si="30"/>
        <v>16</v>
      </c>
      <c r="Z245" s="4">
        <f t="shared" si="31"/>
        <v>0</v>
      </c>
      <c r="AA245" s="4">
        <f t="shared" si="32"/>
        <v>16</v>
      </c>
      <c r="AB245" s="4">
        <f t="shared" si="33"/>
        <v>0</v>
      </c>
      <c r="AC245" s="4">
        <f t="shared" si="34"/>
        <v>16</v>
      </c>
      <c r="AE245" s="4">
        <f t="shared" si="35"/>
        <v>16</v>
      </c>
      <c r="AF245" s="4">
        <f t="shared" si="36"/>
        <v>0</v>
      </c>
      <c r="AG245" s="4">
        <f t="shared" si="37"/>
        <v>16</v>
      </c>
      <c r="AH245" s="4">
        <f t="shared" si="38"/>
        <v>0</v>
      </c>
      <c r="AI245" s="4">
        <f t="shared" si="39"/>
        <v>16</v>
      </c>
    </row>
    <row r="246" spans="2:35" x14ac:dyDescent="0.25">
      <c r="B246" s="2" t="s">
        <v>241</v>
      </c>
      <c r="C246">
        <v>15</v>
      </c>
      <c r="J246">
        <v>18</v>
      </c>
      <c r="Q246">
        <v>33</v>
      </c>
      <c r="Y246" s="4">
        <f t="shared" si="30"/>
        <v>15</v>
      </c>
      <c r="Z246" s="4">
        <f t="shared" si="31"/>
        <v>0</v>
      </c>
      <c r="AA246" s="4">
        <f t="shared" si="32"/>
        <v>15</v>
      </c>
      <c r="AB246" s="4">
        <f t="shared" si="33"/>
        <v>0</v>
      </c>
      <c r="AC246" s="4">
        <f t="shared" si="34"/>
        <v>15</v>
      </c>
      <c r="AE246" s="4">
        <f t="shared" si="35"/>
        <v>18</v>
      </c>
      <c r="AF246" s="4">
        <f t="shared" si="36"/>
        <v>0</v>
      </c>
      <c r="AG246" s="4">
        <f t="shared" si="37"/>
        <v>18</v>
      </c>
      <c r="AH246" s="4">
        <f t="shared" si="38"/>
        <v>0</v>
      </c>
      <c r="AI246" s="4">
        <f t="shared" si="39"/>
        <v>18</v>
      </c>
    </row>
    <row r="247" spans="2:35" x14ac:dyDescent="0.25">
      <c r="B247" s="2" t="s">
        <v>242</v>
      </c>
      <c r="C247">
        <v>21</v>
      </c>
      <c r="J247">
        <v>20</v>
      </c>
      <c r="Q247">
        <v>41</v>
      </c>
      <c r="Y247" s="4">
        <f t="shared" si="30"/>
        <v>21</v>
      </c>
      <c r="Z247" s="4">
        <f t="shared" si="31"/>
        <v>0</v>
      </c>
      <c r="AA247" s="4">
        <f t="shared" si="32"/>
        <v>21</v>
      </c>
      <c r="AB247" s="4">
        <f t="shared" si="33"/>
        <v>0</v>
      </c>
      <c r="AC247" s="4">
        <f t="shared" si="34"/>
        <v>21</v>
      </c>
      <c r="AE247" s="4">
        <f t="shared" si="35"/>
        <v>20</v>
      </c>
      <c r="AF247" s="4">
        <f t="shared" si="36"/>
        <v>0</v>
      </c>
      <c r="AG247" s="4">
        <f t="shared" si="37"/>
        <v>20</v>
      </c>
      <c r="AH247" s="4">
        <f t="shared" si="38"/>
        <v>0</v>
      </c>
      <c r="AI247" s="4">
        <f t="shared" si="39"/>
        <v>20</v>
      </c>
    </row>
    <row r="248" spans="2:35" x14ac:dyDescent="0.25">
      <c r="B248" s="2" t="s">
        <v>243</v>
      </c>
      <c r="C248">
        <v>27</v>
      </c>
      <c r="J248">
        <v>29</v>
      </c>
      <c r="Q248">
        <v>56</v>
      </c>
      <c r="Y248" s="4">
        <f t="shared" si="30"/>
        <v>27</v>
      </c>
      <c r="Z248" s="4">
        <f t="shared" si="31"/>
        <v>0</v>
      </c>
      <c r="AA248" s="4">
        <f t="shared" si="32"/>
        <v>27</v>
      </c>
      <c r="AB248" s="4">
        <f t="shared" si="33"/>
        <v>0</v>
      </c>
      <c r="AC248" s="4">
        <f t="shared" si="34"/>
        <v>27</v>
      </c>
      <c r="AE248" s="4">
        <f t="shared" si="35"/>
        <v>29</v>
      </c>
      <c r="AF248" s="4">
        <f t="shared" si="36"/>
        <v>0</v>
      </c>
      <c r="AG248" s="4">
        <f t="shared" si="37"/>
        <v>29</v>
      </c>
      <c r="AH248" s="4">
        <f t="shared" si="38"/>
        <v>0</v>
      </c>
      <c r="AI248" s="4">
        <f t="shared" si="39"/>
        <v>29</v>
      </c>
    </row>
    <row r="249" spans="2:35" x14ac:dyDescent="0.25">
      <c r="B249" s="2" t="s">
        <v>244</v>
      </c>
      <c r="C249">
        <v>0</v>
      </c>
      <c r="Q249">
        <v>0</v>
      </c>
      <c r="Y249" s="4">
        <f t="shared" si="30"/>
        <v>0</v>
      </c>
      <c r="Z249" s="4">
        <f t="shared" si="31"/>
        <v>0</v>
      </c>
      <c r="AA249" s="4">
        <f t="shared" si="32"/>
        <v>0</v>
      </c>
      <c r="AB249" s="4">
        <f t="shared" si="33"/>
        <v>0</v>
      </c>
      <c r="AC249" s="4">
        <f t="shared" si="34"/>
        <v>0</v>
      </c>
      <c r="AE249" s="4">
        <f t="shared" si="35"/>
        <v>0</v>
      </c>
      <c r="AF249" s="4">
        <f t="shared" si="36"/>
        <v>0</v>
      </c>
      <c r="AG249" s="4">
        <f t="shared" si="37"/>
        <v>0</v>
      </c>
      <c r="AH249" s="4">
        <f t="shared" si="38"/>
        <v>0</v>
      </c>
      <c r="AI249" s="4">
        <f t="shared" si="39"/>
        <v>0</v>
      </c>
    </row>
    <row r="250" spans="2:35" x14ac:dyDescent="0.25">
      <c r="B250" s="2" t="s">
        <v>245</v>
      </c>
      <c r="C250">
        <v>91</v>
      </c>
      <c r="G250">
        <v>29</v>
      </c>
      <c r="I250">
        <v>25</v>
      </c>
      <c r="J250">
        <v>86</v>
      </c>
      <c r="N250">
        <v>34</v>
      </c>
      <c r="P250">
        <v>34</v>
      </c>
      <c r="Q250">
        <v>299</v>
      </c>
      <c r="Y250" s="4">
        <f t="shared" si="30"/>
        <v>91</v>
      </c>
      <c r="Z250" s="4">
        <f t="shared" si="31"/>
        <v>25</v>
      </c>
      <c r="AA250" s="4">
        <f t="shared" si="32"/>
        <v>116</v>
      </c>
      <c r="AB250" s="4">
        <f t="shared" si="33"/>
        <v>29</v>
      </c>
      <c r="AC250" s="4">
        <f t="shared" si="34"/>
        <v>145</v>
      </c>
      <c r="AE250" s="4">
        <f t="shared" si="35"/>
        <v>86</v>
      </c>
      <c r="AF250" s="4">
        <f t="shared" si="36"/>
        <v>34</v>
      </c>
      <c r="AG250" s="4">
        <f t="shared" si="37"/>
        <v>120</v>
      </c>
      <c r="AH250" s="4">
        <f t="shared" si="38"/>
        <v>34</v>
      </c>
      <c r="AI250" s="4">
        <f t="shared" si="39"/>
        <v>154</v>
      </c>
    </row>
    <row r="251" spans="2:35" x14ac:dyDescent="0.25">
      <c r="B251" s="2" t="s">
        <v>246</v>
      </c>
      <c r="C251">
        <v>661</v>
      </c>
      <c r="G251">
        <v>489</v>
      </c>
      <c r="I251">
        <v>213</v>
      </c>
      <c r="J251">
        <v>663</v>
      </c>
      <c r="N251">
        <v>497</v>
      </c>
      <c r="P251">
        <v>221</v>
      </c>
      <c r="Q251">
        <v>2744</v>
      </c>
      <c r="Y251" s="4">
        <f t="shared" si="30"/>
        <v>661</v>
      </c>
      <c r="Z251" s="4">
        <f t="shared" si="31"/>
        <v>213</v>
      </c>
      <c r="AA251" s="4">
        <f t="shared" si="32"/>
        <v>874</v>
      </c>
      <c r="AB251" s="4">
        <f t="shared" si="33"/>
        <v>489</v>
      </c>
      <c r="AC251" s="4">
        <f t="shared" si="34"/>
        <v>1363</v>
      </c>
      <c r="AE251" s="4">
        <f t="shared" si="35"/>
        <v>663</v>
      </c>
      <c r="AF251" s="4">
        <f t="shared" si="36"/>
        <v>221</v>
      </c>
      <c r="AG251" s="4">
        <f t="shared" si="37"/>
        <v>884</v>
      </c>
      <c r="AH251" s="4">
        <f t="shared" si="38"/>
        <v>497</v>
      </c>
      <c r="AI251" s="4">
        <f t="shared" si="39"/>
        <v>1381</v>
      </c>
    </row>
    <row r="252" spans="2:35" x14ac:dyDescent="0.25">
      <c r="B252" s="2" t="s">
        <v>247</v>
      </c>
      <c r="C252">
        <v>532</v>
      </c>
      <c r="I252">
        <v>165</v>
      </c>
      <c r="J252">
        <v>517</v>
      </c>
      <c r="P252">
        <v>155</v>
      </c>
      <c r="Q252">
        <v>1369</v>
      </c>
      <c r="Y252" s="4">
        <f t="shared" si="30"/>
        <v>532</v>
      </c>
      <c r="Z252" s="4">
        <f t="shared" si="31"/>
        <v>165</v>
      </c>
      <c r="AA252" s="4">
        <f t="shared" si="32"/>
        <v>697</v>
      </c>
      <c r="AB252" s="4">
        <f t="shared" si="33"/>
        <v>0</v>
      </c>
      <c r="AC252" s="4">
        <f t="shared" si="34"/>
        <v>697</v>
      </c>
      <c r="AE252" s="4">
        <f t="shared" si="35"/>
        <v>517</v>
      </c>
      <c r="AF252" s="4">
        <f t="shared" si="36"/>
        <v>155</v>
      </c>
      <c r="AG252" s="4">
        <f t="shared" si="37"/>
        <v>672</v>
      </c>
      <c r="AH252" s="4">
        <f t="shared" si="38"/>
        <v>0</v>
      </c>
      <c r="AI252" s="4">
        <f t="shared" si="39"/>
        <v>672</v>
      </c>
    </row>
    <row r="253" spans="2:35" x14ac:dyDescent="0.25">
      <c r="B253" s="2" t="s">
        <v>248</v>
      </c>
      <c r="G253">
        <v>380</v>
      </c>
      <c r="N253">
        <v>355</v>
      </c>
      <c r="Q253">
        <v>735</v>
      </c>
      <c r="Y253" s="4">
        <f t="shared" si="30"/>
        <v>0</v>
      </c>
      <c r="Z253" s="4">
        <f t="shared" si="31"/>
        <v>0</v>
      </c>
      <c r="AA253" s="4">
        <f t="shared" si="32"/>
        <v>0</v>
      </c>
      <c r="AB253" s="4">
        <f t="shared" si="33"/>
        <v>380</v>
      </c>
      <c r="AC253" s="4">
        <f t="shared" si="34"/>
        <v>380</v>
      </c>
      <c r="AE253" s="4">
        <f t="shared" si="35"/>
        <v>0</v>
      </c>
      <c r="AF253" s="4">
        <f t="shared" si="36"/>
        <v>0</v>
      </c>
      <c r="AG253" s="4">
        <f t="shared" si="37"/>
        <v>0</v>
      </c>
      <c r="AH253" s="4">
        <f t="shared" si="38"/>
        <v>355</v>
      </c>
      <c r="AI253" s="4">
        <f t="shared" si="39"/>
        <v>355</v>
      </c>
    </row>
    <row r="254" spans="2:35" x14ac:dyDescent="0.25">
      <c r="B254" s="2" t="s">
        <v>249</v>
      </c>
      <c r="C254">
        <v>841</v>
      </c>
      <c r="G254">
        <v>558</v>
      </c>
      <c r="I254">
        <v>248</v>
      </c>
      <c r="J254">
        <v>889</v>
      </c>
      <c r="N254">
        <v>578</v>
      </c>
      <c r="P254">
        <v>254</v>
      </c>
      <c r="Q254">
        <v>3368</v>
      </c>
      <c r="Y254" s="4">
        <f t="shared" si="30"/>
        <v>841</v>
      </c>
      <c r="Z254" s="4">
        <f t="shared" si="31"/>
        <v>248</v>
      </c>
      <c r="AA254" s="4">
        <f t="shared" si="32"/>
        <v>1089</v>
      </c>
      <c r="AB254" s="4">
        <f t="shared" si="33"/>
        <v>558</v>
      </c>
      <c r="AC254" s="4">
        <f t="shared" si="34"/>
        <v>1647</v>
      </c>
      <c r="AE254" s="4">
        <f t="shared" si="35"/>
        <v>889</v>
      </c>
      <c r="AF254" s="4">
        <f t="shared" si="36"/>
        <v>254</v>
      </c>
      <c r="AG254" s="4">
        <f t="shared" si="37"/>
        <v>1143</v>
      </c>
      <c r="AH254" s="4">
        <f t="shared" si="38"/>
        <v>578</v>
      </c>
      <c r="AI254" s="4">
        <f t="shared" si="39"/>
        <v>1721</v>
      </c>
    </row>
    <row r="255" spans="2:35" x14ac:dyDescent="0.25">
      <c r="B255" s="2" t="s">
        <v>250</v>
      </c>
      <c r="C255">
        <v>148</v>
      </c>
      <c r="G255">
        <v>75</v>
      </c>
      <c r="I255">
        <v>45</v>
      </c>
      <c r="J255">
        <v>130</v>
      </c>
      <c r="N255">
        <v>80</v>
      </c>
      <c r="P255">
        <v>40</v>
      </c>
      <c r="Q255">
        <v>518</v>
      </c>
      <c r="Y255" s="4">
        <f t="shared" si="30"/>
        <v>148</v>
      </c>
      <c r="Z255" s="4">
        <f t="shared" si="31"/>
        <v>45</v>
      </c>
      <c r="AA255" s="4">
        <f t="shared" si="32"/>
        <v>193</v>
      </c>
      <c r="AB255" s="4">
        <f t="shared" si="33"/>
        <v>75</v>
      </c>
      <c r="AC255" s="4">
        <f t="shared" si="34"/>
        <v>268</v>
      </c>
      <c r="AE255" s="4">
        <f t="shared" si="35"/>
        <v>130</v>
      </c>
      <c r="AF255" s="4">
        <f t="shared" si="36"/>
        <v>40</v>
      </c>
      <c r="AG255" s="4">
        <f t="shared" si="37"/>
        <v>170</v>
      </c>
      <c r="AH255" s="4">
        <f t="shared" si="38"/>
        <v>80</v>
      </c>
      <c r="AI255" s="4">
        <f t="shared" si="39"/>
        <v>250</v>
      </c>
    </row>
    <row r="256" spans="2:35" x14ac:dyDescent="0.25">
      <c r="B256" s="2" t="s">
        <v>251</v>
      </c>
      <c r="C256">
        <v>179</v>
      </c>
      <c r="G256">
        <v>115</v>
      </c>
      <c r="I256">
        <v>64</v>
      </c>
      <c r="J256">
        <v>179</v>
      </c>
      <c r="N256">
        <v>112</v>
      </c>
      <c r="P256">
        <v>53</v>
      </c>
      <c r="Q256">
        <v>702</v>
      </c>
      <c r="Y256" s="4">
        <f t="shared" si="30"/>
        <v>179</v>
      </c>
      <c r="Z256" s="4">
        <f t="shared" si="31"/>
        <v>64</v>
      </c>
      <c r="AA256" s="4">
        <f t="shared" si="32"/>
        <v>243</v>
      </c>
      <c r="AB256" s="4">
        <f t="shared" si="33"/>
        <v>115</v>
      </c>
      <c r="AC256" s="4">
        <f t="shared" si="34"/>
        <v>358</v>
      </c>
      <c r="AE256" s="4">
        <f t="shared" si="35"/>
        <v>179</v>
      </c>
      <c r="AF256" s="4">
        <f t="shared" si="36"/>
        <v>53</v>
      </c>
      <c r="AG256" s="4">
        <f t="shared" si="37"/>
        <v>232</v>
      </c>
      <c r="AH256" s="4">
        <f t="shared" si="38"/>
        <v>112</v>
      </c>
      <c r="AI256" s="4">
        <f t="shared" si="39"/>
        <v>344</v>
      </c>
    </row>
    <row r="257" spans="2:35" x14ac:dyDescent="0.25">
      <c r="B257" s="2" t="s">
        <v>252</v>
      </c>
      <c r="C257">
        <v>188</v>
      </c>
      <c r="I257">
        <v>33</v>
      </c>
      <c r="J257">
        <v>221</v>
      </c>
      <c r="P257">
        <v>44</v>
      </c>
      <c r="Q257">
        <v>486</v>
      </c>
      <c r="Y257" s="4">
        <f t="shared" si="30"/>
        <v>188</v>
      </c>
      <c r="Z257" s="4">
        <f t="shared" si="31"/>
        <v>33</v>
      </c>
      <c r="AA257" s="4">
        <f t="shared" si="32"/>
        <v>221</v>
      </c>
      <c r="AB257" s="4">
        <f t="shared" si="33"/>
        <v>0</v>
      </c>
      <c r="AC257" s="4">
        <f t="shared" si="34"/>
        <v>221</v>
      </c>
      <c r="AE257" s="4">
        <f t="shared" si="35"/>
        <v>221</v>
      </c>
      <c r="AF257" s="4">
        <f t="shared" si="36"/>
        <v>44</v>
      </c>
      <c r="AG257" s="4">
        <f t="shared" si="37"/>
        <v>265</v>
      </c>
      <c r="AH257" s="4">
        <f t="shared" si="38"/>
        <v>0</v>
      </c>
      <c r="AI257" s="4">
        <f t="shared" si="39"/>
        <v>265</v>
      </c>
    </row>
    <row r="258" spans="2:35" x14ac:dyDescent="0.25">
      <c r="B258" s="2" t="s">
        <v>253</v>
      </c>
      <c r="C258">
        <v>422</v>
      </c>
      <c r="G258">
        <v>275</v>
      </c>
      <c r="I258">
        <v>139</v>
      </c>
      <c r="J258">
        <v>422</v>
      </c>
      <c r="N258">
        <v>271</v>
      </c>
      <c r="P258">
        <v>128</v>
      </c>
      <c r="Q258">
        <v>1657</v>
      </c>
      <c r="Y258" s="4">
        <f t="shared" si="30"/>
        <v>422</v>
      </c>
      <c r="Z258" s="4">
        <f t="shared" si="31"/>
        <v>139</v>
      </c>
      <c r="AA258" s="4">
        <f t="shared" si="32"/>
        <v>561</v>
      </c>
      <c r="AB258" s="4">
        <f t="shared" si="33"/>
        <v>275</v>
      </c>
      <c r="AC258" s="4">
        <f t="shared" si="34"/>
        <v>836</v>
      </c>
      <c r="AE258" s="4">
        <f t="shared" si="35"/>
        <v>422</v>
      </c>
      <c r="AF258" s="4">
        <f t="shared" si="36"/>
        <v>128</v>
      </c>
      <c r="AG258" s="4">
        <f t="shared" si="37"/>
        <v>550</v>
      </c>
      <c r="AH258" s="4">
        <f t="shared" si="38"/>
        <v>271</v>
      </c>
      <c r="AI258" s="4">
        <f t="shared" si="39"/>
        <v>821</v>
      </c>
    </row>
    <row r="259" spans="2:35" x14ac:dyDescent="0.25">
      <c r="B259" s="2" t="s">
        <v>254</v>
      </c>
      <c r="C259">
        <v>675</v>
      </c>
      <c r="I259">
        <v>221</v>
      </c>
      <c r="J259">
        <v>676</v>
      </c>
      <c r="P259">
        <v>188</v>
      </c>
      <c r="Q259">
        <v>1760</v>
      </c>
      <c r="Y259" s="4">
        <f t="shared" si="30"/>
        <v>675</v>
      </c>
      <c r="Z259" s="4">
        <f t="shared" si="31"/>
        <v>221</v>
      </c>
      <c r="AA259" s="4">
        <f t="shared" si="32"/>
        <v>896</v>
      </c>
      <c r="AB259" s="4">
        <f t="shared" si="33"/>
        <v>0</v>
      </c>
      <c r="AC259" s="4">
        <f t="shared" si="34"/>
        <v>896</v>
      </c>
      <c r="AE259" s="4">
        <f t="shared" si="35"/>
        <v>676</v>
      </c>
      <c r="AF259" s="4">
        <f t="shared" si="36"/>
        <v>188</v>
      </c>
      <c r="AG259" s="4">
        <f t="shared" si="37"/>
        <v>864</v>
      </c>
      <c r="AH259" s="4">
        <f t="shared" si="38"/>
        <v>0</v>
      </c>
      <c r="AI259" s="4">
        <f t="shared" si="39"/>
        <v>864</v>
      </c>
    </row>
    <row r="260" spans="2:35" x14ac:dyDescent="0.25">
      <c r="B260" s="2" t="s">
        <v>255</v>
      </c>
      <c r="G260">
        <v>397</v>
      </c>
      <c r="N260">
        <v>401</v>
      </c>
      <c r="Q260">
        <v>798</v>
      </c>
      <c r="Y260" s="4">
        <f t="shared" si="30"/>
        <v>0</v>
      </c>
      <c r="Z260" s="4">
        <f t="shared" si="31"/>
        <v>0</v>
      </c>
      <c r="AA260" s="4">
        <f t="shared" si="32"/>
        <v>0</v>
      </c>
      <c r="AB260" s="4">
        <f t="shared" si="33"/>
        <v>397</v>
      </c>
      <c r="AC260" s="4">
        <f t="shared" si="34"/>
        <v>397</v>
      </c>
      <c r="AE260" s="4">
        <f t="shared" si="35"/>
        <v>0</v>
      </c>
      <c r="AF260" s="4">
        <f t="shared" si="36"/>
        <v>0</v>
      </c>
      <c r="AG260" s="4">
        <f t="shared" si="37"/>
        <v>0</v>
      </c>
      <c r="AH260" s="4">
        <f t="shared" si="38"/>
        <v>401</v>
      </c>
      <c r="AI260" s="4">
        <f t="shared" si="39"/>
        <v>401</v>
      </c>
    </row>
    <row r="261" spans="2:35" x14ac:dyDescent="0.25">
      <c r="B261" s="2" t="s">
        <v>256</v>
      </c>
      <c r="C261">
        <v>71</v>
      </c>
      <c r="I261">
        <v>20</v>
      </c>
      <c r="J261">
        <v>72</v>
      </c>
      <c r="P261">
        <v>25</v>
      </c>
      <c r="Q261">
        <v>188</v>
      </c>
      <c r="Y261" s="4">
        <f t="shared" si="30"/>
        <v>71</v>
      </c>
      <c r="Z261" s="4">
        <f t="shared" si="31"/>
        <v>20</v>
      </c>
      <c r="AA261" s="4">
        <f t="shared" si="32"/>
        <v>91</v>
      </c>
      <c r="AB261" s="4">
        <f t="shared" si="33"/>
        <v>0</v>
      </c>
      <c r="AC261" s="4">
        <f t="shared" si="34"/>
        <v>91</v>
      </c>
      <c r="AE261" s="4">
        <f t="shared" si="35"/>
        <v>72</v>
      </c>
      <c r="AF261" s="4">
        <f t="shared" si="36"/>
        <v>25</v>
      </c>
      <c r="AG261" s="4">
        <f t="shared" si="37"/>
        <v>97</v>
      </c>
      <c r="AH261" s="4">
        <f t="shared" si="38"/>
        <v>0</v>
      </c>
      <c r="AI261" s="4">
        <f t="shared" si="39"/>
        <v>97</v>
      </c>
    </row>
    <row r="262" spans="2:35" x14ac:dyDescent="0.25">
      <c r="B262" s="2" t="s">
        <v>257</v>
      </c>
      <c r="G262">
        <v>29</v>
      </c>
      <c r="N262">
        <v>31</v>
      </c>
      <c r="Q262">
        <v>60</v>
      </c>
      <c r="Y262" s="4">
        <f t="shared" si="30"/>
        <v>0</v>
      </c>
      <c r="Z262" s="4">
        <f t="shared" si="31"/>
        <v>0</v>
      </c>
      <c r="AA262" s="4">
        <f t="shared" si="32"/>
        <v>0</v>
      </c>
      <c r="AB262" s="4">
        <f t="shared" si="33"/>
        <v>29</v>
      </c>
      <c r="AC262" s="4">
        <f t="shared" si="34"/>
        <v>29</v>
      </c>
      <c r="AE262" s="4">
        <f t="shared" si="35"/>
        <v>0</v>
      </c>
      <c r="AF262" s="4">
        <f t="shared" si="36"/>
        <v>0</v>
      </c>
      <c r="AG262" s="4">
        <f t="shared" si="37"/>
        <v>0</v>
      </c>
      <c r="AH262" s="4">
        <f t="shared" si="38"/>
        <v>31</v>
      </c>
      <c r="AI262" s="4">
        <f t="shared" si="39"/>
        <v>31</v>
      </c>
    </row>
    <row r="263" spans="2:35" x14ac:dyDescent="0.25">
      <c r="B263" s="2" t="s">
        <v>258</v>
      </c>
      <c r="C263">
        <v>7</v>
      </c>
      <c r="J263">
        <v>5</v>
      </c>
      <c r="Q263">
        <v>12</v>
      </c>
      <c r="Y263" s="4">
        <f t="shared" ref="Y263:Y326" si="40">SUM(C263:F263)</f>
        <v>7</v>
      </c>
      <c r="Z263" s="4">
        <f t="shared" ref="Z263:Z326" si="41">SUM(I263)</f>
        <v>0</v>
      </c>
      <c r="AA263" s="4">
        <f t="shared" ref="AA263:AA326" si="42">SUM(Y263:Z263)</f>
        <v>7</v>
      </c>
      <c r="AB263" s="4">
        <f t="shared" ref="AB263:AB326" si="43">SUM(G263:H263)</f>
        <v>0</v>
      </c>
      <c r="AC263" s="4">
        <f t="shared" ref="AC263:AC326" si="44">SUM(AA263:AB263)</f>
        <v>7</v>
      </c>
      <c r="AE263" s="4">
        <f t="shared" ref="AE263:AE326" si="45">SUM(J263:M263)</f>
        <v>5</v>
      </c>
      <c r="AF263" s="4">
        <f t="shared" ref="AF263:AF326" si="46">SUM(P263)</f>
        <v>0</v>
      </c>
      <c r="AG263" s="4">
        <f t="shared" ref="AG263:AG326" si="47">SUM(AE263:AF263)</f>
        <v>5</v>
      </c>
      <c r="AH263" s="4">
        <f t="shared" ref="AH263:AH326" si="48">SUM(N263:O263)</f>
        <v>0</v>
      </c>
      <c r="AI263" s="4">
        <f t="shared" ref="AI263:AI326" si="49">SUM(AG263:AH263)</f>
        <v>5</v>
      </c>
    </row>
    <row r="264" spans="2:35" x14ac:dyDescent="0.25">
      <c r="B264" s="2" t="s">
        <v>259</v>
      </c>
      <c r="C264">
        <v>135</v>
      </c>
      <c r="I264">
        <v>37</v>
      </c>
      <c r="J264">
        <v>145</v>
      </c>
      <c r="P264">
        <v>36</v>
      </c>
      <c r="Q264">
        <v>353</v>
      </c>
      <c r="Y264" s="4">
        <f t="shared" si="40"/>
        <v>135</v>
      </c>
      <c r="Z264" s="4">
        <f t="shared" si="41"/>
        <v>37</v>
      </c>
      <c r="AA264" s="4">
        <f t="shared" si="42"/>
        <v>172</v>
      </c>
      <c r="AB264" s="4">
        <f t="shared" si="43"/>
        <v>0</v>
      </c>
      <c r="AC264" s="4">
        <f t="shared" si="44"/>
        <v>172</v>
      </c>
      <c r="AE264" s="4">
        <f t="shared" si="45"/>
        <v>145</v>
      </c>
      <c r="AF264" s="4">
        <f t="shared" si="46"/>
        <v>36</v>
      </c>
      <c r="AG264" s="4">
        <f t="shared" si="47"/>
        <v>181</v>
      </c>
      <c r="AH264" s="4">
        <f t="shared" si="48"/>
        <v>0</v>
      </c>
      <c r="AI264" s="4">
        <f t="shared" si="49"/>
        <v>181</v>
      </c>
    </row>
    <row r="265" spans="2:35" x14ac:dyDescent="0.25">
      <c r="B265" s="2" t="s">
        <v>260</v>
      </c>
      <c r="G265">
        <v>125</v>
      </c>
      <c r="N265">
        <v>119</v>
      </c>
      <c r="Q265">
        <v>244</v>
      </c>
      <c r="Y265" s="4">
        <f t="shared" si="40"/>
        <v>0</v>
      </c>
      <c r="Z265" s="4">
        <f t="shared" si="41"/>
        <v>0</v>
      </c>
      <c r="AA265" s="4">
        <f t="shared" si="42"/>
        <v>0</v>
      </c>
      <c r="AB265" s="4">
        <f t="shared" si="43"/>
        <v>125</v>
      </c>
      <c r="AC265" s="4">
        <f t="shared" si="44"/>
        <v>125</v>
      </c>
      <c r="AE265" s="4">
        <f t="shared" si="45"/>
        <v>0</v>
      </c>
      <c r="AF265" s="4">
        <f t="shared" si="46"/>
        <v>0</v>
      </c>
      <c r="AG265" s="4">
        <f t="shared" si="47"/>
        <v>0</v>
      </c>
      <c r="AH265" s="4">
        <f t="shared" si="48"/>
        <v>119</v>
      </c>
      <c r="AI265" s="4">
        <f t="shared" si="49"/>
        <v>119</v>
      </c>
    </row>
    <row r="266" spans="2:35" x14ac:dyDescent="0.25">
      <c r="B266" s="2" t="s">
        <v>261</v>
      </c>
      <c r="C266">
        <v>62</v>
      </c>
      <c r="J266">
        <v>72</v>
      </c>
      <c r="Q266">
        <v>134</v>
      </c>
      <c r="Y266" s="4">
        <f t="shared" si="40"/>
        <v>62</v>
      </c>
      <c r="Z266" s="4">
        <f t="shared" si="41"/>
        <v>0</v>
      </c>
      <c r="AA266" s="4">
        <f t="shared" si="42"/>
        <v>62</v>
      </c>
      <c r="AB266" s="4">
        <f t="shared" si="43"/>
        <v>0</v>
      </c>
      <c r="AC266" s="4">
        <f t="shared" si="44"/>
        <v>62</v>
      </c>
      <c r="AE266" s="4">
        <f t="shared" si="45"/>
        <v>72</v>
      </c>
      <c r="AF266" s="4">
        <f t="shared" si="46"/>
        <v>0</v>
      </c>
      <c r="AG266" s="4">
        <f t="shared" si="47"/>
        <v>72</v>
      </c>
      <c r="AH266" s="4">
        <f t="shared" si="48"/>
        <v>0</v>
      </c>
      <c r="AI266" s="4">
        <f t="shared" si="49"/>
        <v>72</v>
      </c>
    </row>
    <row r="267" spans="2:35" x14ac:dyDescent="0.25">
      <c r="B267" s="2" t="s">
        <v>262</v>
      </c>
      <c r="C267">
        <v>64</v>
      </c>
      <c r="I267">
        <v>21</v>
      </c>
      <c r="J267">
        <v>62</v>
      </c>
      <c r="P267">
        <v>14</v>
      </c>
      <c r="Q267">
        <v>161</v>
      </c>
      <c r="Y267" s="4">
        <f t="shared" si="40"/>
        <v>64</v>
      </c>
      <c r="Z267" s="4">
        <f t="shared" si="41"/>
        <v>21</v>
      </c>
      <c r="AA267" s="4">
        <f t="shared" si="42"/>
        <v>85</v>
      </c>
      <c r="AB267" s="4">
        <f t="shared" si="43"/>
        <v>0</v>
      </c>
      <c r="AC267" s="4">
        <f t="shared" si="44"/>
        <v>85</v>
      </c>
      <c r="AE267" s="4">
        <f t="shared" si="45"/>
        <v>62</v>
      </c>
      <c r="AF267" s="4">
        <f t="shared" si="46"/>
        <v>14</v>
      </c>
      <c r="AG267" s="4">
        <f t="shared" si="47"/>
        <v>76</v>
      </c>
      <c r="AH267" s="4">
        <f t="shared" si="48"/>
        <v>0</v>
      </c>
      <c r="AI267" s="4">
        <f t="shared" si="49"/>
        <v>76</v>
      </c>
    </row>
    <row r="268" spans="2:35" x14ac:dyDescent="0.25">
      <c r="B268" s="2" t="s">
        <v>263</v>
      </c>
      <c r="G268">
        <v>40</v>
      </c>
      <c r="N268">
        <v>45</v>
      </c>
      <c r="Q268">
        <v>85</v>
      </c>
      <c r="Y268" s="4">
        <f t="shared" si="40"/>
        <v>0</v>
      </c>
      <c r="Z268" s="4">
        <f t="shared" si="41"/>
        <v>0</v>
      </c>
      <c r="AA268" s="4">
        <f t="shared" si="42"/>
        <v>0</v>
      </c>
      <c r="AB268" s="4">
        <f t="shared" si="43"/>
        <v>40</v>
      </c>
      <c r="AC268" s="4">
        <f t="shared" si="44"/>
        <v>40</v>
      </c>
      <c r="AE268" s="4">
        <f t="shared" si="45"/>
        <v>0</v>
      </c>
      <c r="AF268" s="4">
        <f t="shared" si="46"/>
        <v>0</v>
      </c>
      <c r="AG268" s="4">
        <f t="shared" si="47"/>
        <v>0</v>
      </c>
      <c r="AH268" s="4">
        <f t="shared" si="48"/>
        <v>45</v>
      </c>
      <c r="AI268" s="4">
        <f t="shared" si="49"/>
        <v>45</v>
      </c>
    </row>
    <row r="269" spans="2:35" x14ac:dyDescent="0.25">
      <c r="B269" s="2" t="s">
        <v>264</v>
      </c>
      <c r="C269">
        <v>97</v>
      </c>
      <c r="I269">
        <v>23</v>
      </c>
      <c r="J269">
        <v>106</v>
      </c>
      <c r="P269">
        <v>24</v>
      </c>
      <c r="Q269">
        <v>250</v>
      </c>
      <c r="Y269" s="4">
        <f t="shared" si="40"/>
        <v>97</v>
      </c>
      <c r="Z269" s="4">
        <f t="shared" si="41"/>
        <v>23</v>
      </c>
      <c r="AA269" s="4">
        <f t="shared" si="42"/>
        <v>120</v>
      </c>
      <c r="AB269" s="4">
        <f t="shared" si="43"/>
        <v>0</v>
      </c>
      <c r="AC269" s="4">
        <f t="shared" si="44"/>
        <v>120</v>
      </c>
      <c r="AE269" s="4">
        <f t="shared" si="45"/>
        <v>106</v>
      </c>
      <c r="AF269" s="4">
        <f t="shared" si="46"/>
        <v>24</v>
      </c>
      <c r="AG269" s="4">
        <f t="shared" si="47"/>
        <v>130</v>
      </c>
      <c r="AH269" s="4">
        <f t="shared" si="48"/>
        <v>0</v>
      </c>
      <c r="AI269" s="4">
        <f t="shared" si="49"/>
        <v>130</v>
      </c>
    </row>
    <row r="270" spans="2:35" x14ac:dyDescent="0.25">
      <c r="B270" s="2" t="s">
        <v>265</v>
      </c>
      <c r="C270">
        <v>478</v>
      </c>
      <c r="I270">
        <v>168</v>
      </c>
      <c r="J270">
        <v>481</v>
      </c>
      <c r="P270">
        <v>144</v>
      </c>
      <c r="Q270">
        <v>1271</v>
      </c>
      <c r="Y270" s="4">
        <f t="shared" si="40"/>
        <v>478</v>
      </c>
      <c r="Z270" s="4">
        <f t="shared" si="41"/>
        <v>168</v>
      </c>
      <c r="AA270" s="4">
        <f t="shared" si="42"/>
        <v>646</v>
      </c>
      <c r="AB270" s="4">
        <f t="shared" si="43"/>
        <v>0</v>
      </c>
      <c r="AC270" s="4">
        <f t="shared" si="44"/>
        <v>646</v>
      </c>
      <c r="AE270" s="4">
        <f t="shared" si="45"/>
        <v>481</v>
      </c>
      <c r="AF270" s="4">
        <f t="shared" si="46"/>
        <v>144</v>
      </c>
      <c r="AG270" s="4">
        <f t="shared" si="47"/>
        <v>625</v>
      </c>
      <c r="AH270" s="4">
        <f t="shared" si="48"/>
        <v>0</v>
      </c>
      <c r="AI270" s="4">
        <f t="shared" si="49"/>
        <v>625</v>
      </c>
    </row>
    <row r="271" spans="2:35" x14ac:dyDescent="0.25">
      <c r="B271" s="2" t="s">
        <v>266</v>
      </c>
      <c r="G271">
        <v>237</v>
      </c>
      <c r="N271">
        <v>279</v>
      </c>
      <c r="Q271">
        <v>516</v>
      </c>
      <c r="Y271" s="4">
        <f t="shared" si="40"/>
        <v>0</v>
      </c>
      <c r="Z271" s="4">
        <f t="shared" si="41"/>
        <v>0</v>
      </c>
      <c r="AA271" s="4">
        <f t="shared" si="42"/>
        <v>0</v>
      </c>
      <c r="AB271" s="4">
        <f t="shared" si="43"/>
        <v>237</v>
      </c>
      <c r="AC271" s="4">
        <f t="shared" si="44"/>
        <v>237</v>
      </c>
      <c r="AE271" s="4">
        <f t="shared" si="45"/>
        <v>0</v>
      </c>
      <c r="AF271" s="4">
        <f t="shared" si="46"/>
        <v>0</v>
      </c>
      <c r="AG271" s="4">
        <f t="shared" si="47"/>
        <v>0</v>
      </c>
      <c r="AH271" s="4">
        <f t="shared" si="48"/>
        <v>279</v>
      </c>
      <c r="AI271" s="4">
        <f t="shared" si="49"/>
        <v>279</v>
      </c>
    </row>
    <row r="272" spans="2:35" x14ac:dyDescent="0.25">
      <c r="B272" s="2" t="s">
        <v>267</v>
      </c>
      <c r="C272">
        <v>154</v>
      </c>
      <c r="I272">
        <v>54</v>
      </c>
      <c r="J272">
        <v>157</v>
      </c>
      <c r="P272">
        <v>35</v>
      </c>
      <c r="Q272">
        <v>400</v>
      </c>
      <c r="Y272" s="4">
        <f t="shared" si="40"/>
        <v>154</v>
      </c>
      <c r="Z272" s="4">
        <f t="shared" si="41"/>
        <v>54</v>
      </c>
      <c r="AA272" s="4">
        <f t="shared" si="42"/>
        <v>208</v>
      </c>
      <c r="AB272" s="4">
        <f t="shared" si="43"/>
        <v>0</v>
      </c>
      <c r="AC272" s="4">
        <f t="shared" si="44"/>
        <v>208</v>
      </c>
      <c r="AE272" s="4">
        <f t="shared" si="45"/>
        <v>157</v>
      </c>
      <c r="AF272" s="4">
        <f t="shared" si="46"/>
        <v>35</v>
      </c>
      <c r="AG272" s="4">
        <f t="shared" si="47"/>
        <v>192</v>
      </c>
      <c r="AH272" s="4">
        <f t="shared" si="48"/>
        <v>0</v>
      </c>
      <c r="AI272" s="4">
        <f t="shared" si="49"/>
        <v>192</v>
      </c>
    </row>
    <row r="273" spans="2:35" x14ac:dyDescent="0.25">
      <c r="B273" s="2" t="s">
        <v>268</v>
      </c>
      <c r="G273">
        <v>80</v>
      </c>
      <c r="N273">
        <v>99</v>
      </c>
      <c r="Q273">
        <v>179</v>
      </c>
      <c r="Y273" s="4">
        <f t="shared" si="40"/>
        <v>0</v>
      </c>
      <c r="Z273" s="4">
        <f t="shared" si="41"/>
        <v>0</v>
      </c>
      <c r="AA273" s="4">
        <f t="shared" si="42"/>
        <v>0</v>
      </c>
      <c r="AB273" s="4">
        <f t="shared" si="43"/>
        <v>80</v>
      </c>
      <c r="AC273" s="4">
        <f t="shared" si="44"/>
        <v>80</v>
      </c>
      <c r="AE273" s="4">
        <f t="shared" si="45"/>
        <v>0</v>
      </c>
      <c r="AF273" s="4">
        <f t="shared" si="46"/>
        <v>0</v>
      </c>
      <c r="AG273" s="4">
        <f t="shared" si="47"/>
        <v>0</v>
      </c>
      <c r="AH273" s="4">
        <f t="shared" si="48"/>
        <v>99</v>
      </c>
      <c r="AI273" s="4">
        <f t="shared" si="49"/>
        <v>99</v>
      </c>
    </row>
    <row r="274" spans="2:35" x14ac:dyDescent="0.25">
      <c r="B274" s="2" t="s">
        <v>269</v>
      </c>
      <c r="C274">
        <v>416</v>
      </c>
      <c r="I274">
        <v>125</v>
      </c>
      <c r="J274">
        <v>399</v>
      </c>
      <c r="P274">
        <v>126</v>
      </c>
      <c r="Q274">
        <v>1066</v>
      </c>
      <c r="Y274" s="4">
        <f t="shared" si="40"/>
        <v>416</v>
      </c>
      <c r="Z274" s="4">
        <f t="shared" si="41"/>
        <v>125</v>
      </c>
      <c r="AA274" s="4">
        <f t="shared" si="42"/>
        <v>541</v>
      </c>
      <c r="AB274" s="4">
        <f t="shared" si="43"/>
        <v>0</v>
      </c>
      <c r="AC274" s="4">
        <f t="shared" si="44"/>
        <v>541</v>
      </c>
      <c r="AE274" s="4">
        <f t="shared" si="45"/>
        <v>399</v>
      </c>
      <c r="AF274" s="4">
        <f t="shared" si="46"/>
        <v>126</v>
      </c>
      <c r="AG274" s="4">
        <f t="shared" si="47"/>
        <v>525</v>
      </c>
      <c r="AH274" s="4">
        <f t="shared" si="48"/>
        <v>0</v>
      </c>
      <c r="AI274" s="4">
        <f t="shared" si="49"/>
        <v>525</v>
      </c>
    </row>
    <row r="275" spans="2:35" x14ac:dyDescent="0.25">
      <c r="B275" s="2" t="s">
        <v>270</v>
      </c>
      <c r="G275">
        <v>241</v>
      </c>
      <c r="N275">
        <v>224</v>
      </c>
      <c r="Q275">
        <v>465</v>
      </c>
      <c r="Y275" s="4">
        <f t="shared" si="40"/>
        <v>0</v>
      </c>
      <c r="Z275" s="4">
        <f t="shared" si="41"/>
        <v>0</v>
      </c>
      <c r="AA275" s="4">
        <f t="shared" si="42"/>
        <v>0</v>
      </c>
      <c r="AB275" s="4">
        <f t="shared" si="43"/>
        <v>241</v>
      </c>
      <c r="AC275" s="4">
        <f t="shared" si="44"/>
        <v>241</v>
      </c>
      <c r="AE275" s="4">
        <f t="shared" si="45"/>
        <v>0</v>
      </c>
      <c r="AF275" s="4">
        <f t="shared" si="46"/>
        <v>0</v>
      </c>
      <c r="AG275" s="4">
        <f t="shared" si="47"/>
        <v>0</v>
      </c>
      <c r="AH275" s="4">
        <f t="shared" si="48"/>
        <v>224</v>
      </c>
      <c r="AI275" s="4">
        <f t="shared" si="49"/>
        <v>224</v>
      </c>
    </row>
    <row r="276" spans="2:35" x14ac:dyDescent="0.25">
      <c r="B276" s="2" t="s">
        <v>271</v>
      </c>
      <c r="C276">
        <v>73</v>
      </c>
      <c r="I276">
        <v>32</v>
      </c>
      <c r="J276">
        <v>86</v>
      </c>
      <c r="P276">
        <v>28</v>
      </c>
      <c r="Q276">
        <v>219</v>
      </c>
      <c r="Y276" s="4">
        <f t="shared" si="40"/>
        <v>73</v>
      </c>
      <c r="Z276" s="4">
        <f t="shared" si="41"/>
        <v>32</v>
      </c>
      <c r="AA276" s="4">
        <f t="shared" si="42"/>
        <v>105</v>
      </c>
      <c r="AB276" s="4">
        <f t="shared" si="43"/>
        <v>0</v>
      </c>
      <c r="AC276" s="4">
        <f t="shared" si="44"/>
        <v>105</v>
      </c>
      <c r="AE276" s="4">
        <f t="shared" si="45"/>
        <v>86</v>
      </c>
      <c r="AF276" s="4">
        <f t="shared" si="46"/>
        <v>28</v>
      </c>
      <c r="AG276" s="4">
        <f t="shared" si="47"/>
        <v>114</v>
      </c>
      <c r="AH276" s="4">
        <f t="shared" si="48"/>
        <v>0</v>
      </c>
      <c r="AI276" s="4">
        <f t="shared" si="49"/>
        <v>114</v>
      </c>
    </row>
    <row r="277" spans="2:35" x14ac:dyDescent="0.25">
      <c r="B277" s="2" t="s">
        <v>272</v>
      </c>
      <c r="G277">
        <v>44</v>
      </c>
      <c r="N277">
        <v>55</v>
      </c>
      <c r="Q277">
        <v>99</v>
      </c>
      <c r="Y277" s="4">
        <f t="shared" si="40"/>
        <v>0</v>
      </c>
      <c r="Z277" s="4">
        <f t="shared" si="41"/>
        <v>0</v>
      </c>
      <c r="AA277" s="4">
        <f t="shared" si="42"/>
        <v>0</v>
      </c>
      <c r="AB277" s="4">
        <f t="shared" si="43"/>
        <v>44</v>
      </c>
      <c r="AC277" s="4">
        <f t="shared" si="44"/>
        <v>44</v>
      </c>
      <c r="AE277" s="4">
        <f t="shared" si="45"/>
        <v>0</v>
      </c>
      <c r="AF277" s="4">
        <f t="shared" si="46"/>
        <v>0</v>
      </c>
      <c r="AG277" s="4">
        <f t="shared" si="47"/>
        <v>0</v>
      </c>
      <c r="AH277" s="4">
        <f t="shared" si="48"/>
        <v>55</v>
      </c>
      <c r="AI277" s="4">
        <f t="shared" si="49"/>
        <v>55</v>
      </c>
    </row>
    <row r="278" spans="2:35" x14ac:dyDescent="0.25">
      <c r="B278" s="2" t="s">
        <v>273</v>
      </c>
      <c r="C278">
        <v>91</v>
      </c>
      <c r="G278">
        <v>47</v>
      </c>
      <c r="I278">
        <v>29</v>
      </c>
      <c r="J278">
        <v>88</v>
      </c>
      <c r="N278">
        <v>47</v>
      </c>
      <c r="P278">
        <v>29</v>
      </c>
      <c r="Q278">
        <v>331</v>
      </c>
      <c r="Y278" s="4">
        <f t="shared" si="40"/>
        <v>91</v>
      </c>
      <c r="Z278" s="4">
        <f t="shared" si="41"/>
        <v>29</v>
      </c>
      <c r="AA278" s="4">
        <f t="shared" si="42"/>
        <v>120</v>
      </c>
      <c r="AB278" s="4">
        <f t="shared" si="43"/>
        <v>47</v>
      </c>
      <c r="AC278" s="4">
        <f t="shared" si="44"/>
        <v>167</v>
      </c>
      <c r="AE278" s="4">
        <f t="shared" si="45"/>
        <v>88</v>
      </c>
      <c r="AF278" s="4">
        <f t="shared" si="46"/>
        <v>29</v>
      </c>
      <c r="AG278" s="4">
        <f t="shared" si="47"/>
        <v>117</v>
      </c>
      <c r="AH278" s="4">
        <f t="shared" si="48"/>
        <v>47</v>
      </c>
      <c r="AI278" s="4">
        <f t="shared" si="49"/>
        <v>164</v>
      </c>
    </row>
    <row r="279" spans="2:35" x14ac:dyDescent="0.25">
      <c r="B279" s="2" t="s">
        <v>274</v>
      </c>
      <c r="C279">
        <v>43</v>
      </c>
      <c r="I279">
        <v>24</v>
      </c>
      <c r="J279">
        <v>37</v>
      </c>
      <c r="P279">
        <v>20</v>
      </c>
      <c r="Q279">
        <v>124</v>
      </c>
      <c r="Y279" s="4">
        <f t="shared" si="40"/>
        <v>43</v>
      </c>
      <c r="Z279" s="4">
        <f t="shared" si="41"/>
        <v>24</v>
      </c>
      <c r="AA279" s="4">
        <f t="shared" si="42"/>
        <v>67</v>
      </c>
      <c r="AB279" s="4">
        <f t="shared" si="43"/>
        <v>0</v>
      </c>
      <c r="AC279" s="4">
        <f t="shared" si="44"/>
        <v>67</v>
      </c>
      <c r="AE279" s="4">
        <f t="shared" si="45"/>
        <v>37</v>
      </c>
      <c r="AF279" s="4">
        <f t="shared" si="46"/>
        <v>20</v>
      </c>
      <c r="AG279" s="4">
        <f t="shared" si="47"/>
        <v>57</v>
      </c>
      <c r="AH279" s="4">
        <f t="shared" si="48"/>
        <v>0</v>
      </c>
      <c r="AI279" s="4">
        <f t="shared" si="49"/>
        <v>57</v>
      </c>
    </row>
    <row r="280" spans="2:35" x14ac:dyDescent="0.25">
      <c r="B280" s="2" t="s">
        <v>275</v>
      </c>
      <c r="G280">
        <v>37</v>
      </c>
      <c r="N280">
        <v>40</v>
      </c>
      <c r="Q280">
        <v>77</v>
      </c>
      <c r="Y280" s="4">
        <f t="shared" si="40"/>
        <v>0</v>
      </c>
      <c r="Z280" s="4">
        <f t="shared" si="41"/>
        <v>0</v>
      </c>
      <c r="AA280" s="4">
        <f t="shared" si="42"/>
        <v>0</v>
      </c>
      <c r="AB280" s="4">
        <f t="shared" si="43"/>
        <v>37</v>
      </c>
      <c r="AC280" s="4">
        <f t="shared" si="44"/>
        <v>37</v>
      </c>
      <c r="AE280" s="4">
        <f t="shared" si="45"/>
        <v>0</v>
      </c>
      <c r="AF280" s="4">
        <f t="shared" si="46"/>
        <v>0</v>
      </c>
      <c r="AG280" s="4">
        <f t="shared" si="47"/>
        <v>0</v>
      </c>
      <c r="AH280" s="4">
        <f t="shared" si="48"/>
        <v>40</v>
      </c>
      <c r="AI280" s="4">
        <f t="shared" si="49"/>
        <v>40</v>
      </c>
    </row>
    <row r="281" spans="2:35" x14ac:dyDescent="0.25">
      <c r="B281" s="2" t="s">
        <v>276</v>
      </c>
      <c r="C281">
        <v>9</v>
      </c>
      <c r="J281">
        <v>7</v>
      </c>
      <c r="Q281">
        <v>16</v>
      </c>
      <c r="Y281" s="4">
        <f t="shared" si="40"/>
        <v>9</v>
      </c>
      <c r="Z281" s="4">
        <f t="shared" si="41"/>
        <v>0</v>
      </c>
      <c r="AA281" s="4">
        <f t="shared" si="42"/>
        <v>9</v>
      </c>
      <c r="AB281" s="4">
        <f t="shared" si="43"/>
        <v>0</v>
      </c>
      <c r="AC281" s="4">
        <f t="shared" si="44"/>
        <v>9</v>
      </c>
      <c r="AE281" s="4">
        <f t="shared" si="45"/>
        <v>7</v>
      </c>
      <c r="AF281" s="4">
        <f t="shared" si="46"/>
        <v>0</v>
      </c>
      <c r="AG281" s="4">
        <f t="shared" si="47"/>
        <v>7</v>
      </c>
      <c r="AH281" s="4">
        <f t="shared" si="48"/>
        <v>0</v>
      </c>
      <c r="AI281" s="4">
        <f t="shared" si="49"/>
        <v>7</v>
      </c>
    </row>
    <row r="282" spans="2:35" x14ac:dyDescent="0.25">
      <c r="B282" s="2" t="s">
        <v>277</v>
      </c>
      <c r="C282">
        <v>166</v>
      </c>
      <c r="I282">
        <v>61</v>
      </c>
      <c r="J282">
        <v>155</v>
      </c>
      <c r="P282">
        <v>55</v>
      </c>
      <c r="Q282">
        <v>437</v>
      </c>
      <c r="Y282" s="4">
        <f t="shared" si="40"/>
        <v>166</v>
      </c>
      <c r="Z282" s="4">
        <f t="shared" si="41"/>
        <v>61</v>
      </c>
      <c r="AA282" s="4">
        <f t="shared" si="42"/>
        <v>227</v>
      </c>
      <c r="AB282" s="4">
        <f t="shared" si="43"/>
        <v>0</v>
      </c>
      <c r="AC282" s="4">
        <f t="shared" si="44"/>
        <v>227</v>
      </c>
      <c r="AE282" s="4">
        <f t="shared" si="45"/>
        <v>155</v>
      </c>
      <c r="AF282" s="4">
        <f t="shared" si="46"/>
        <v>55</v>
      </c>
      <c r="AG282" s="4">
        <f t="shared" si="47"/>
        <v>210</v>
      </c>
      <c r="AH282" s="4">
        <f t="shared" si="48"/>
        <v>0</v>
      </c>
      <c r="AI282" s="4">
        <f t="shared" si="49"/>
        <v>210</v>
      </c>
    </row>
    <row r="283" spans="2:35" x14ac:dyDescent="0.25">
      <c r="B283" s="2" t="s">
        <v>278</v>
      </c>
      <c r="G283">
        <v>89</v>
      </c>
      <c r="N283">
        <v>102</v>
      </c>
      <c r="Q283">
        <v>191</v>
      </c>
      <c r="Y283" s="4">
        <f t="shared" si="40"/>
        <v>0</v>
      </c>
      <c r="Z283" s="4">
        <f t="shared" si="41"/>
        <v>0</v>
      </c>
      <c r="AA283" s="4">
        <f t="shared" si="42"/>
        <v>0</v>
      </c>
      <c r="AB283" s="4">
        <f t="shared" si="43"/>
        <v>89</v>
      </c>
      <c r="AC283" s="4">
        <f t="shared" si="44"/>
        <v>89</v>
      </c>
      <c r="AE283" s="4">
        <f t="shared" si="45"/>
        <v>0</v>
      </c>
      <c r="AF283" s="4">
        <f t="shared" si="46"/>
        <v>0</v>
      </c>
      <c r="AG283" s="4">
        <f t="shared" si="47"/>
        <v>0</v>
      </c>
      <c r="AH283" s="4">
        <f t="shared" si="48"/>
        <v>102</v>
      </c>
      <c r="AI283" s="4">
        <f t="shared" si="49"/>
        <v>102</v>
      </c>
    </row>
    <row r="284" spans="2:35" x14ac:dyDescent="0.25">
      <c r="B284" s="2" t="s">
        <v>279</v>
      </c>
      <c r="C284">
        <v>277</v>
      </c>
      <c r="I284">
        <v>90</v>
      </c>
      <c r="J284">
        <v>306</v>
      </c>
      <c r="P284">
        <v>95</v>
      </c>
      <c r="Q284">
        <v>768</v>
      </c>
      <c r="Y284" s="4">
        <f t="shared" si="40"/>
        <v>277</v>
      </c>
      <c r="Z284" s="4">
        <f t="shared" si="41"/>
        <v>90</v>
      </c>
      <c r="AA284" s="4">
        <f t="shared" si="42"/>
        <v>367</v>
      </c>
      <c r="AB284" s="4">
        <f t="shared" si="43"/>
        <v>0</v>
      </c>
      <c r="AC284" s="4">
        <f t="shared" si="44"/>
        <v>367</v>
      </c>
      <c r="AE284" s="4">
        <f t="shared" si="45"/>
        <v>306</v>
      </c>
      <c r="AF284" s="4">
        <f t="shared" si="46"/>
        <v>95</v>
      </c>
      <c r="AG284" s="4">
        <f t="shared" si="47"/>
        <v>401</v>
      </c>
      <c r="AH284" s="4">
        <f t="shared" si="48"/>
        <v>0</v>
      </c>
      <c r="AI284" s="4">
        <f t="shared" si="49"/>
        <v>401</v>
      </c>
    </row>
    <row r="285" spans="2:35" x14ac:dyDescent="0.25">
      <c r="B285" s="2" t="s">
        <v>280</v>
      </c>
      <c r="C285">
        <v>24</v>
      </c>
      <c r="G285">
        <v>11</v>
      </c>
      <c r="I285">
        <v>10</v>
      </c>
      <c r="J285">
        <v>29</v>
      </c>
      <c r="N285">
        <v>12</v>
      </c>
      <c r="P285">
        <v>6</v>
      </c>
      <c r="Q285">
        <v>92</v>
      </c>
      <c r="Y285" s="4">
        <f t="shared" si="40"/>
        <v>24</v>
      </c>
      <c r="Z285" s="4">
        <f t="shared" si="41"/>
        <v>10</v>
      </c>
      <c r="AA285" s="4">
        <f t="shared" si="42"/>
        <v>34</v>
      </c>
      <c r="AB285" s="4">
        <f t="shared" si="43"/>
        <v>11</v>
      </c>
      <c r="AC285" s="4">
        <f t="shared" si="44"/>
        <v>45</v>
      </c>
      <c r="AE285" s="4">
        <f t="shared" si="45"/>
        <v>29</v>
      </c>
      <c r="AF285" s="4">
        <f t="shared" si="46"/>
        <v>6</v>
      </c>
      <c r="AG285" s="4">
        <f t="shared" si="47"/>
        <v>35</v>
      </c>
      <c r="AH285" s="4">
        <f t="shared" si="48"/>
        <v>12</v>
      </c>
      <c r="AI285" s="4">
        <f t="shared" si="49"/>
        <v>47</v>
      </c>
    </row>
    <row r="286" spans="2:35" x14ac:dyDescent="0.25">
      <c r="B286" s="2" t="s">
        <v>281</v>
      </c>
      <c r="C286">
        <v>297</v>
      </c>
      <c r="I286">
        <v>105</v>
      </c>
      <c r="J286">
        <v>283</v>
      </c>
      <c r="P286">
        <v>91</v>
      </c>
      <c r="Q286">
        <v>776</v>
      </c>
      <c r="Y286" s="4">
        <f t="shared" si="40"/>
        <v>297</v>
      </c>
      <c r="Z286" s="4">
        <f t="shared" si="41"/>
        <v>105</v>
      </c>
      <c r="AA286" s="4">
        <f t="shared" si="42"/>
        <v>402</v>
      </c>
      <c r="AB286" s="4">
        <f t="shared" si="43"/>
        <v>0</v>
      </c>
      <c r="AC286" s="4">
        <f t="shared" si="44"/>
        <v>402</v>
      </c>
      <c r="AE286" s="4">
        <f t="shared" si="45"/>
        <v>283</v>
      </c>
      <c r="AF286" s="4">
        <f t="shared" si="46"/>
        <v>91</v>
      </c>
      <c r="AG286" s="4">
        <f t="shared" si="47"/>
        <v>374</v>
      </c>
      <c r="AH286" s="4">
        <f t="shared" si="48"/>
        <v>0</v>
      </c>
      <c r="AI286" s="4">
        <f t="shared" si="49"/>
        <v>374</v>
      </c>
    </row>
    <row r="287" spans="2:35" x14ac:dyDescent="0.25">
      <c r="B287" s="2" t="s">
        <v>282</v>
      </c>
      <c r="G287">
        <v>153</v>
      </c>
      <c r="N287">
        <v>156</v>
      </c>
      <c r="Q287">
        <v>309</v>
      </c>
      <c r="Y287" s="4">
        <f t="shared" si="40"/>
        <v>0</v>
      </c>
      <c r="Z287" s="4">
        <f t="shared" si="41"/>
        <v>0</v>
      </c>
      <c r="AA287" s="4">
        <f t="shared" si="42"/>
        <v>0</v>
      </c>
      <c r="AB287" s="4">
        <f t="shared" si="43"/>
        <v>153</v>
      </c>
      <c r="AC287" s="4">
        <f t="shared" si="44"/>
        <v>153</v>
      </c>
      <c r="AE287" s="4">
        <f t="shared" si="45"/>
        <v>0</v>
      </c>
      <c r="AF287" s="4">
        <f t="shared" si="46"/>
        <v>0</v>
      </c>
      <c r="AG287" s="4">
        <f t="shared" si="47"/>
        <v>0</v>
      </c>
      <c r="AH287" s="4">
        <f t="shared" si="48"/>
        <v>156</v>
      </c>
      <c r="AI287" s="4">
        <f t="shared" si="49"/>
        <v>156</v>
      </c>
    </row>
    <row r="288" spans="2:35" x14ac:dyDescent="0.25">
      <c r="B288" s="2" t="s">
        <v>283</v>
      </c>
      <c r="C288">
        <v>76</v>
      </c>
      <c r="I288">
        <v>9</v>
      </c>
      <c r="J288">
        <v>70</v>
      </c>
      <c r="P288">
        <v>17</v>
      </c>
      <c r="Q288">
        <v>172</v>
      </c>
      <c r="Y288" s="4">
        <f t="shared" si="40"/>
        <v>76</v>
      </c>
      <c r="Z288" s="4">
        <f t="shared" si="41"/>
        <v>9</v>
      </c>
      <c r="AA288" s="4">
        <f t="shared" si="42"/>
        <v>85</v>
      </c>
      <c r="AB288" s="4">
        <f t="shared" si="43"/>
        <v>0</v>
      </c>
      <c r="AC288" s="4">
        <f t="shared" si="44"/>
        <v>85</v>
      </c>
      <c r="AE288" s="4">
        <f t="shared" si="45"/>
        <v>70</v>
      </c>
      <c r="AF288" s="4">
        <f t="shared" si="46"/>
        <v>17</v>
      </c>
      <c r="AG288" s="4">
        <f t="shared" si="47"/>
        <v>87</v>
      </c>
      <c r="AH288" s="4">
        <f t="shared" si="48"/>
        <v>0</v>
      </c>
      <c r="AI288" s="4">
        <f t="shared" si="49"/>
        <v>87</v>
      </c>
    </row>
    <row r="289" spans="2:35" x14ac:dyDescent="0.25">
      <c r="B289" s="2" t="s">
        <v>284</v>
      </c>
      <c r="C289">
        <v>245</v>
      </c>
      <c r="G289">
        <v>145</v>
      </c>
      <c r="I289">
        <v>71</v>
      </c>
      <c r="J289">
        <v>256</v>
      </c>
      <c r="N289">
        <v>140</v>
      </c>
      <c r="P289">
        <v>71</v>
      </c>
      <c r="Q289">
        <v>928</v>
      </c>
      <c r="Y289" s="4">
        <f t="shared" si="40"/>
        <v>245</v>
      </c>
      <c r="Z289" s="4">
        <f t="shared" si="41"/>
        <v>71</v>
      </c>
      <c r="AA289" s="4">
        <f t="shared" si="42"/>
        <v>316</v>
      </c>
      <c r="AB289" s="4">
        <f t="shared" si="43"/>
        <v>145</v>
      </c>
      <c r="AC289" s="4">
        <f t="shared" si="44"/>
        <v>461</v>
      </c>
      <c r="AE289" s="4">
        <f t="shared" si="45"/>
        <v>256</v>
      </c>
      <c r="AF289" s="4">
        <f t="shared" si="46"/>
        <v>71</v>
      </c>
      <c r="AG289" s="4">
        <f t="shared" si="47"/>
        <v>327</v>
      </c>
      <c r="AH289" s="4">
        <f t="shared" si="48"/>
        <v>140</v>
      </c>
      <c r="AI289" s="4">
        <f t="shared" si="49"/>
        <v>467</v>
      </c>
    </row>
    <row r="290" spans="2:35" x14ac:dyDescent="0.25">
      <c r="B290" s="2" t="s">
        <v>285</v>
      </c>
      <c r="C290">
        <v>227</v>
      </c>
      <c r="I290">
        <v>71</v>
      </c>
      <c r="J290">
        <v>257</v>
      </c>
      <c r="P290">
        <v>76</v>
      </c>
      <c r="Q290">
        <v>631</v>
      </c>
      <c r="Y290" s="4">
        <f t="shared" si="40"/>
        <v>227</v>
      </c>
      <c r="Z290" s="4">
        <f t="shared" si="41"/>
        <v>71</v>
      </c>
      <c r="AA290" s="4">
        <f t="shared" si="42"/>
        <v>298</v>
      </c>
      <c r="AB290" s="4">
        <f t="shared" si="43"/>
        <v>0</v>
      </c>
      <c r="AC290" s="4">
        <f t="shared" si="44"/>
        <v>298</v>
      </c>
      <c r="AE290" s="4">
        <f t="shared" si="45"/>
        <v>257</v>
      </c>
      <c r="AF290" s="4">
        <f t="shared" si="46"/>
        <v>76</v>
      </c>
      <c r="AG290" s="4">
        <f t="shared" si="47"/>
        <v>333</v>
      </c>
      <c r="AH290" s="4">
        <f t="shared" si="48"/>
        <v>0</v>
      </c>
      <c r="AI290" s="4">
        <f t="shared" si="49"/>
        <v>333</v>
      </c>
    </row>
    <row r="291" spans="2:35" x14ac:dyDescent="0.25">
      <c r="B291" s="2" t="s">
        <v>286</v>
      </c>
      <c r="G291">
        <v>212</v>
      </c>
      <c r="N291">
        <v>209</v>
      </c>
      <c r="Q291">
        <v>421</v>
      </c>
      <c r="Y291" s="4">
        <f t="shared" si="40"/>
        <v>0</v>
      </c>
      <c r="Z291" s="4">
        <f t="shared" si="41"/>
        <v>0</v>
      </c>
      <c r="AA291" s="4">
        <f t="shared" si="42"/>
        <v>0</v>
      </c>
      <c r="AB291" s="4">
        <f t="shared" si="43"/>
        <v>212</v>
      </c>
      <c r="AC291" s="4">
        <f t="shared" si="44"/>
        <v>212</v>
      </c>
      <c r="AE291" s="4">
        <f t="shared" si="45"/>
        <v>0</v>
      </c>
      <c r="AF291" s="4">
        <f t="shared" si="46"/>
        <v>0</v>
      </c>
      <c r="AG291" s="4">
        <f t="shared" si="47"/>
        <v>0</v>
      </c>
      <c r="AH291" s="4">
        <f t="shared" si="48"/>
        <v>209</v>
      </c>
      <c r="AI291" s="4">
        <f t="shared" si="49"/>
        <v>209</v>
      </c>
    </row>
    <row r="292" spans="2:35" x14ac:dyDescent="0.25">
      <c r="B292" s="2" t="s">
        <v>287</v>
      </c>
      <c r="C292">
        <v>53</v>
      </c>
      <c r="I292">
        <v>13</v>
      </c>
      <c r="J292">
        <v>57</v>
      </c>
      <c r="P292">
        <v>17</v>
      </c>
      <c r="Q292">
        <v>140</v>
      </c>
      <c r="Y292" s="4">
        <f t="shared" si="40"/>
        <v>53</v>
      </c>
      <c r="Z292" s="4">
        <f t="shared" si="41"/>
        <v>13</v>
      </c>
      <c r="AA292" s="4">
        <f t="shared" si="42"/>
        <v>66</v>
      </c>
      <c r="AB292" s="4">
        <f t="shared" si="43"/>
        <v>0</v>
      </c>
      <c r="AC292" s="4">
        <f t="shared" si="44"/>
        <v>66</v>
      </c>
      <c r="AE292" s="4">
        <f t="shared" si="45"/>
        <v>57</v>
      </c>
      <c r="AF292" s="4">
        <f t="shared" si="46"/>
        <v>17</v>
      </c>
      <c r="AG292" s="4">
        <f t="shared" si="47"/>
        <v>74</v>
      </c>
      <c r="AH292" s="4">
        <f t="shared" si="48"/>
        <v>0</v>
      </c>
      <c r="AI292" s="4">
        <f t="shared" si="49"/>
        <v>74</v>
      </c>
    </row>
    <row r="293" spans="2:35" x14ac:dyDescent="0.25">
      <c r="B293" s="2" t="s">
        <v>288</v>
      </c>
      <c r="C293">
        <v>52</v>
      </c>
      <c r="I293">
        <v>15</v>
      </c>
      <c r="J293">
        <v>48</v>
      </c>
      <c r="P293">
        <v>11</v>
      </c>
      <c r="Q293">
        <v>126</v>
      </c>
      <c r="Y293" s="4">
        <f t="shared" si="40"/>
        <v>52</v>
      </c>
      <c r="Z293" s="4">
        <f t="shared" si="41"/>
        <v>15</v>
      </c>
      <c r="AA293" s="4">
        <f t="shared" si="42"/>
        <v>67</v>
      </c>
      <c r="AB293" s="4">
        <f t="shared" si="43"/>
        <v>0</v>
      </c>
      <c r="AC293" s="4">
        <f t="shared" si="44"/>
        <v>67</v>
      </c>
      <c r="AE293" s="4">
        <f t="shared" si="45"/>
        <v>48</v>
      </c>
      <c r="AF293" s="4">
        <f t="shared" si="46"/>
        <v>11</v>
      </c>
      <c r="AG293" s="4">
        <f t="shared" si="47"/>
        <v>59</v>
      </c>
      <c r="AH293" s="4">
        <f t="shared" si="48"/>
        <v>0</v>
      </c>
      <c r="AI293" s="4">
        <f t="shared" si="49"/>
        <v>59</v>
      </c>
    </row>
    <row r="294" spans="2:35" x14ac:dyDescent="0.25">
      <c r="B294" s="2" t="s">
        <v>289</v>
      </c>
      <c r="C294">
        <v>79</v>
      </c>
      <c r="I294">
        <v>28</v>
      </c>
      <c r="J294">
        <v>82</v>
      </c>
      <c r="P294">
        <v>21</v>
      </c>
      <c r="Q294">
        <v>210</v>
      </c>
      <c r="Y294" s="4">
        <f t="shared" si="40"/>
        <v>79</v>
      </c>
      <c r="Z294" s="4">
        <f t="shared" si="41"/>
        <v>28</v>
      </c>
      <c r="AA294" s="4">
        <f t="shared" si="42"/>
        <v>107</v>
      </c>
      <c r="AB294" s="4">
        <f t="shared" si="43"/>
        <v>0</v>
      </c>
      <c r="AC294" s="4">
        <f t="shared" si="44"/>
        <v>107</v>
      </c>
      <c r="AE294" s="4">
        <f t="shared" si="45"/>
        <v>82</v>
      </c>
      <c r="AF294" s="4">
        <f t="shared" si="46"/>
        <v>21</v>
      </c>
      <c r="AG294" s="4">
        <f t="shared" si="47"/>
        <v>103</v>
      </c>
      <c r="AH294" s="4">
        <f t="shared" si="48"/>
        <v>0</v>
      </c>
      <c r="AI294" s="4">
        <f t="shared" si="49"/>
        <v>103</v>
      </c>
    </row>
    <row r="295" spans="2:35" x14ac:dyDescent="0.25">
      <c r="B295" s="2" t="s">
        <v>290</v>
      </c>
      <c r="G295">
        <v>71</v>
      </c>
      <c r="N295">
        <v>70</v>
      </c>
      <c r="Q295">
        <v>141</v>
      </c>
      <c r="Y295" s="4">
        <f t="shared" si="40"/>
        <v>0</v>
      </c>
      <c r="Z295" s="4">
        <f t="shared" si="41"/>
        <v>0</v>
      </c>
      <c r="AA295" s="4">
        <f t="shared" si="42"/>
        <v>0</v>
      </c>
      <c r="AB295" s="4">
        <f t="shared" si="43"/>
        <v>71</v>
      </c>
      <c r="AC295" s="4">
        <f t="shared" si="44"/>
        <v>71</v>
      </c>
      <c r="AE295" s="4">
        <f t="shared" si="45"/>
        <v>0</v>
      </c>
      <c r="AF295" s="4">
        <f t="shared" si="46"/>
        <v>0</v>
      </c>
      <c r="AG295" s="4">
        <f t="shared" si="47"/>
        <v>0</v>
      </c>
      <c r="AH295" s="4">
        <f t="shared" si="48"/>
        <v>70</v>
      </c>
      <c r="AI295" s="4">
        <f t="shared" si="49"/>
        <v>70</v>
      </c>
    </row>
    <row r="296" spans="2:35" x14ac:dyDescent="0.25">
      <c r="B296" s="2" t="s">
        <v>291</v>
      </c>
      <c r="C296">
        <v>99</v>
      </c>
      <c r="G296">
        <v>56</v>
      </c>
      <c r="I296">
        <v>25</v>
      </c>
      <c r="J296">
        <v>103</v>
      </c>
      <c r="N296">
        <v>46</v>
      </c>
      <c r="P296">
        <v>23</v>
      </c>
      <c r="Q296">
        <v>352</v>
      </c>
      <c r="Y296" s="4">
        <f t="shared" si="40"/>
        <v>99</v>
      </c>
      <c r="Z296" s="4">
        <f t="shared" si="41"/>
        <v>25</v>
      </c>
      <c r="AA296" s="4">
        <f t="shared" si="42"/>
        <v>124</v>
      </c>
      <c r="AB296" s="4">
        <f t="shared" si="43"/>
        <v>56</v>
      </c>
      <c r="AC296" s="4">
        <f t="shared" si="44"/>
        <v>180</v>
      </c>
      <c r="AE296" s="4">
        <f t="shared" si="45"/>
        <v>103</v>
      </c>
      <c r="AF296" s="4">
        <f t="shared" si="46"/>
        <v>23</v>
      </c>
      <c r="AG296" s="4">
        <f t="shared" si="47"/>
        <v>126</v>
      </c>
      <c r="AH296" s="4">
        <f t="shared" si="48"/>
        <v>46</v>
      </c>
      <c r="AI296" s="4">
        <f t="shared" si="49"/>
        <v>172</v>
      </c>
    </row>
    <row r="297" spans="2:35" x14ac:dyDescent="0.25">
      <c r="B297" s="2" t="s">
        <v>292</v>
      </c>
      <c r="C297">
        <v>16</v>
      </c>
      <c r="G297">
        <v>28</v>
      </c>
      <c r="I297">
        <v>7</v>
      </c>
      <c r="J297">
        <v>18</v>
      </c>
      <c r="N297">
        <v>25</v>
      </c>
      <c r="P297">
        <v>7</v>
      </c>
      <c r="Q297">
        <v>101</v>
      </c>
      <c r="Y297" s="4">
        <f t="shared" si="40"/>
        <v>16</v>
      </c>
      <c r="Z297" s="4">
        <f t="shared" si="41"/>
        <v>7</v>
      </c>
      <c r="AA297" s="4">
        <f t="shared" si="42"/>
        <v>23</v>
      </c>
      <c r="AB297" s="4">
        <f t="shared" si="43"/>
        <v>28</v>
      </c>
      <c r="AC297" s="4">
        <f t="shared" si="44"/>
        <v>51</v>
      </c>
      <c r="AE297" s="4">
        <f t="shared" si="45"/>
        <v>18</v>
      </c>
      <c r="AF297" s="4">
        <f t="shared" si="46"/>
        <v>7</v>
      </c>
      <c r="AG297" s="4">
        <f t="shared" si="47"/>
        <v>25</v>
      </c>
      <c r="AH297" s="4">
        <f t="shared" si="48"/>
        <v>25</v>
      </c>
      <c r="AI297" s="4">
        <f t="shared" si="49"/>
        <v>50</v>
      </c>
    </row>
    <row r="298" spans="2:35" x14ac:dyDescent="0.25">
      <c r="B298" s="2" t="s">
        <v>293</v>
      </c>
      <c r="C298">
        <v>47</v>
      </c>
      <c r="G298">
        <v>29</v>
      </c>
      <c r="I298">
        <v>13</v>
      </c>
      <c r="J298">
        <v>48</v>
      </c>
      <c r="N298">
        <v>26</v>
      </c>
      <c r="P298">
        <v>13</v>
      </c>
      <c r="Q298">
        <v>176</v>
      </c>
      <c r="Y298" s="4">
        <f t="shared" si="40"/>
        <v>47</v>
      </c>
      <c r="Z298" s="4">
        <f t="shared" si="41"/>
        <v>13</v>
      </c>
      <c r="AA298" s="4">
        <f t="shared" si="42"/>
        <v>60</v>
      </c>
      <c r="AB298" s="4">
        <f t="shared" si="43"/>
        <v>29</v>
      </c>
      <c r="AC298" s="4">
        <f t="shared" si="44"/>
        <v>89</v>
      </c>
      <c r="AE298" s="4">
        <f t="shared" si="45"/>
        <v>48</v>
      </c>
      <c r="AF298" s="4">
        <f t="shared" si="46"/>
        <v>13</v>
      </c>
      <c r="AG298" s="4">
        <f t="shared" si="47"/>
        <v>61</v>
      </c>
      <c r="AH298" s="4">
        <f t="shared" si="48"/>
        <v>26</v>
      </c>
      <c r="AI298" s="4">
        <f t="shared" si="49"/>
        <v>87</v>
      </c>
    </row>
    <row r="299" spans="2:35" x14ac:dyDescent="0.25">
      <c r="B299" s="2" t="s">
        <v>294</v>
      </c>
      <c r="C299">
        <v>210</v>
      </c>
      <c r="G299">
        <v>120</v>
      </c>
      <c r="I299">
        <v>43</v>
      </c>
      <c r="J299">
        <v>211</v>
      </c>
      <c r="N299">
        <v>119</v>
      </c>
      <c r="P299">
        <v>53</v>
      </c>
      <c r="Q299">
        <v>756</v>
      </c>
      <c r="Y299" s="4">
        <f t="shared" si="40"/>
        <v>210</v>
      </c>
      <c r="Z299" s="4">
        <f t="shared" si="41"/>
        <v>43</v>
      </c>
      <c r="AA299" s="4">
        <f t="shared" si="42"/>
        <v>253</v>
      </c>
      <c r="AB299" s="4">
        <f t="shared" si="43"/>
        <v>120</v>
      </c>
      <c r="AC299" s="4">
        <f t="shared" si="44"/>
        <v>373</v>
      </c>
      <c r="AE299" s="4">
        <f t="shared" si="45"/>
        <v>211</v>
      </c>
      <c r="AF299" s="4">
        <f t="shared" si="46"/>
        <v>53</v>
      </c>
      <c r="AG299" s="4">
        <f t="shared" si="47"/>
        <v>264</v>
      </c>
      <c r="AH299" s="4">
        <f t="shared" si="48"/>
        <v>119</v>
      </c>
      <c r="AI299" s="4">
        <f t="shared" si="49"/>
        <v>383</v>
      </c>
    </row>
    <row r="300" spans="2:35" x14ac:dyDescent="0.25">
      <c r="B300" s="2" t="s">
        <v>295</v>
      </c>
      <c r="C300">
        <v>2399</v>
      </c>
      <c r="I300">
        <v>686</v>
      </c>
      <c r="J300">
        <v>2392</v>
      </c>
      <c r="P300">
        <v>682</v>
      </c>
      <c r="Q300">
        <v>6159</v>
      </c>
      <c r="Y300" s="4">
        <f t="shared" si="40"/>
        <v>2399</v>
      </c>
      <c r="Z300" s="4">
        <f t="shared" si="41"/>
        <v>686</v>
      </c>
      <c r="AA300" s="4">
        <f t="shared" si="42"/>
        <v>3085</v>
      </c>
      <c r="AB300" s="4">
        <f t="shared" si="43"/>
        <v>0</v>
      </c>
      <c r="AC300" s="4">
        <f t="shared" si="44"/>
        <v>3085</v>
      </c>
      <c r="AE300" s="4">
        <f t="shared" si="45"/>
        <v>2392</v>
      </c>
      <c r="AF300" s="4">
        <f t="shared" si="46"/>
        <v>682</v>
      </c>
      <c r="AG300" s="4">
        <f t="shared" si="47"/>
        <v>3074</v>
      </c>
      <c r="AH300" s="4">
        <f t="shared" si="48"/>
        <v>0</v>
      </c>
      <c r="AI300" s="4">
        <f t="shared" si="49"/>
        <v>3074</v>
      </c>
    </row>
    <row r="301" spans="2:35" x14ac:dyDescent="0.25">
      <c r="B301" s="2" t="s">
        <v>296</v>
      </c>
      <c r="C301">
        <v>142</v>
      </c>
      <c r="I301">
        <v>30</v>
      </c>
      <c r="J301">
        <v>150</v>
      </c>
      <c r="P301">
        <v>26</v>
      </c>
      <c r="Q301">
        <v>348</v>
      </c>
      <c r="Y301" s="4">
        <f t="shared" si="40"/>
        <v>142</v>
      </c>
      <c r="Z301" s="4">
        <f t="shared" si="41"/>
        <v>30</v>
      </c>
      <c r="AA301" s="4">
        <f t="shared" si="42"/>
        <v>172</v>
      </c>
      <c r="AB301" s="4">
        <f t="shared" si="43"/>
        <v>0</v>
      </c>
      <c r="AC301" s="4">
        <f t="shared" si="44"/>
        <v>172</v>
      </c>
      <c r="AE301" s="4">
        <f t="shared" si="45"/>
        <v>150</v>
      </c>
      <c r="AF301" s="4">
        <f t="shared" si="46"/>
        <v>26</v>
      </c>
      <c r="AG301" s="4">
        <f t="shared" si="47"/>
        <v>176</v>
      </c>
      <c r="AH301" s="4">
        <f t="shared" si="48"/>
        <v>0</v>
      </c>
      <c r="AI301" s="4">
        <f t="shared" si="49"/>
        <v>176</v>
      </c>
    </row>
    <row r="302" spans="2:35" x14ac:dyDescent="0.25">
      <c r="B302" s="2" t="s">
        <v>297</v>
      </c>
      <c r="C302">
        <v>7</v>
      </c>
      <c r="J302">
        <v>6</v>
      </c>
      <c r="Q302">
        <v>13</v>
      </c>
      <c r="Y302" s="4">
        <f t="shared" si="40"/>
        <v>7</v>
      </c>
      <c r="Z302" s="4">
        <f t="shared" si="41"/>
        <v>0</v>
      </c>
      <c r="AA302" s="4">
        <f t="shared" si="42"/>
        <v>7</v>
      </c>
      <c r="AB302" s="4">
        <f t="shared" si="43"/>
        <v>0</v>
      </c>
      <c r="AC302" s="4">
        <f t="shared" si="44"/>
        <v>7</v>
      </c>
      <c r="AE302" s="4">
        <f t="shared" si="45"/>
        <v>6</v>
      </c>
      <c r="AF302" s="4">
        <f t="shared" si="46"/>
        <v>0</v>
      </c>
      <c r="AG302" s="4">
        <f t="shared" si="47"/>
        <v>6</v>
      </c>
      <c r="AH302" s="4">
        <f t="shared" si="48"/>
        <v>0</v>
      </c>
      <c r="AI302" s="4">
        <f t="shared" si="49"/>
        <v>6</v>
      </c>
    </row>
    <row r="303" spans="2:35" x14ac:dyDescent="0.25">
      <c r="B303" s="2" t="s">
        <v>298</v>
      </c>
      <c r="C303">
        <v>6</v>
      </c>
      <c r="J303">
        <v>5</v>
      </c>
      <c r="Q303">
        <v>11</v>
      </c>
      <c r="Y303" s="4">
        <f t="shared" si="40"/>
        <v>6</v>
      </c>
      <c r="Z303" s="4">
        <f t="shared" si="41"/>
        <v>0</v>
      </c>
      <c r="AA303" s="4">
        <f t="shared" si="42"/>
        <v>6</v>
      </c>
      <c r="AB303" s="4">
        <f t="shared" si="43"/>
        <v>0</v>
      </c>
      <c r="AC303" s="4">
        <f t="shared" si="44"/>
        <v>6</v>
      </c>
      <c r="AE303" s="4">
        <f t="shared" si="45"/>
        <v>5</v>
      </c>
      <c r="AF303" s="4">
        <f t="shared" si="46"/>
        <v>0</v>
      </c>
      <c r="AG303" s="4">
        <f t="shared" si="47"/>
        <v>5</v>
      </c>
      <c r="AH303" s="4">
        <f t="shared" si="48"/>
        <v>0</v>
      </c>
      <c r="AI303" s="4">
        <f t="shared" si="49"/>
        <v>5</v>
      </c>
    </row>
    <row r="304" spans="2:35" x14ac:dyDescent="0.25">
      <c r="B304" s="2" t="s">
        <v>299</v>
      </c>
      <c r="C304">
        <v>159</v>
      </c>
      <c r="I304">
        <v>58</v>
      </c>
      <c r="J304">
        <v>175</v>
      </c>
      <c r="P304">
        <v>52</v>
      </c>
      <c r="Q304">
        <v>444</v>
      </c>
      <c r="Y304" s="4">
        <f t="shared" si="40"/>
        <v>159</v>
      </c>
      <c r="Z304" s="4">
        <f t="shared" si="41"/>
        <v>58</v>
      </c>
      <c r="AA304" s="4">
        <f t="shared" si="42"/>
        <v>217</v>
      </c>
      <c r="AB304" s="4">
        <f t="shared" si="43"/>
        <v>0</v>
      </c>
      <c r="AC304" s="4">
        <f t="shared" si="44"/>
        <v>217</v>
      </c>
      <c r="AE304" s="4">
        <f t="shared" si="45"/>
        <v>175</v>
      </c>
      <c r="AF304" s="4">
        <f t="shared" si="46"/>
        <v>52</v>
      </c>
      <c r="AG304" s="4">
        <f t="shared" si="47"/>
        <v>227</v>
      </c>
      <c r="AH304" s="4">
        <f t="shared" si="48"/>
        <v>0</v>
      </c>
      <c r="AI304" s="4">
        <f t="shared" si="49"/>
        <v>227</v>
      </c>
    </row>
    <row r="305" spans="2:35" x14ac:dyDescent="0.25">
      <c r="B305" s="2" t="s">
        <v>300</v>
      </c>
      <c r="G305">
        <v>107</v>
      </c>
      <c r="N305">
        <v>105</v>
      </c>
      <c r="Q305">
        <v>212</v>
      </c>
      <c r="Y305" s="4">
        <f t="shared" si="40"/>
        <v>0</v>
      </c>
      <c r="Z305" s="4">
        <f t="shared" si="41"/>
        <v>0</v>
      </c>
      <c r="AA305" s="4">
        <f t="shared" si="42"/>
        <v>0</v>
      </c>
      <c r="AB305" s="4">
        <f t="shared" si="43"/>
        <v>107</v>
      </c>
      <c r="AC305" s="4">
        <f t="shared" si="44"/>
        <v>107</v>
      </c>
      <c r="AE305" s="4">
        <f t="shared" si="45"/>
        <v>0</v>
      </c>
      <c r="AF305" s="4">
        <f t="shared" si="46"/>
        <v>0</v>
      </c>
      <c r="AG305" s="4">
        <f t="shared" si="47"/>
        <v>0</v>
      </c>
      <c r="AH305" s="4">
        <f t="shared" si="48"/>
        <v>105</v>
      </c>
      <c r="AI305" s="4">
        <f t="shared" si="49"/>
        <v>105</v>
      </c>
    </row>
    <row r="306" spans="2:35" x14ac:dyDescent="0.25">
      <c r="B306" s="2" t="s">
        <v>301</v>
      </c>
      <c r="C306">
        <v>368</v>
      </c>
      <c r="I306">
        <v>110</v>
      </c>
      <c r="J306">
        <v>383</v>
      </c>
      <c r="P306">
        <v>109</v>
      </c>
      <c r="Q306">
        <v>970</v>
      </c>
      <c r="Y306" s="4">
        <f t="shared" si="40"/>
        <v>368</v>
      </c>
      <c r="Z306" s="4">
        <f t="shared" si="41"/>
        <v>110</v>
      </c>
      <c r="AA306" s="4">
        <f t="shared" si="42"/>
        <v>478</v>
      </c>
      <c r="AB306" s="4">
        <f t="shared" si="43"/>
        <v>0</v>
      </c>
      <c r="AC306" s="4">
        <f t="shared" si="44"/>
        <v>478</v>
      </c>
      <c r="AE306" s="4">
        <f t="shared" si="45"/>
        <v>383</v>
      </c>
      <c r="AF306" s="4">
        <f t="shared" si="46"/>
        <v>109</v>
      </c>
      <c r="AG306" s="4">
        <f t="shared" si="47"/>
        <v>492</v>
      </c>
      <c r="AH306" s="4">
        <f t="shared" si="48"/>
        <v>0</v>
      </c>
      <c r="AI306" s="4">
        <f t="shared" si="49"/>
        <v>492</v>
      </c>
    </row>
    <row r="307" spans="2:35" x14ac:dyDescent="0.25">
      <c r="B307" s="2" t="s">
        <v>302</v>
      </c>
      <c r="G307">
        <v>240</v>
      </c>
      <c r="N307">
        <v>250</v>
      </c>
      <c r="Q307">
        <v>490</v>
      </c>
      <c r="Y307" s="4">
        <f t="shared" si="40"/>
        <v>0</v>
      </c>
      <c r="Z307" s="4">
        <f t="shared" si="41"/>
        <v>0</v>
      </c>
      <c r="AA307" s="4">
        <f t="shared" si="42"/>
        <v>0</v>
      </c>
      <c r="AB307" s="4">
        <f t="shared" si="43"/>
        <v>240</v>
      </c>
      <c r="AC307" s="4">
        <f t="shared" si="44"/>
        <v>240</v>
      </c>
      <c r="AE307" s="4">
        <f t="shared" si="45"/>
        <v>0</v>
      </c>
      <c r="AF307" s="4">
        <f t="shared" si="46"/>
        <v>0</v>
      </c>
      <c r="AG307" s="4">
        <f t="shared" si="47"/>
        <v>0</v>
      </c>
      <c r="AH307" s="4">
        <f t="shared" si="48"/>
        <v>250</v>
      </c>
      <c r="AI307" s="4">
        <f t="shared" si="49"/>
        <v>250</v>
      </c>
    </row>
    <row r="308" spans="2:35" x14ac:dyDescent="0.25">
      <c r="B308" s="2" t="s">
        <v>303</v>
      </c>
      <c r="C308">
        <v>32</v>
      </c>
      <c r="I308">
        <v>10</v>
      </c>
      <c r="J308">
        <v>31</v>
      </c>
      <c r="P308">
        <v>6</v>
      </c>
      <c r="Q308">
        <v>79</v>
      </c>
      <c r="Y308" s="4">
        <f t="shared" si="40"/>
        <v>32</v>
      </c>
      <c r="Z308" s="4">
        <f t="shared" si="41"/>
        <v>10</v>
      </c>
      <c r="AA308" s="4">
        <f t="shared" si="42"/>
        <v>42</v>
      </c>
      <c r="AB308" s="4">
        <f t="shared" si="43"/>
        <v>0</v>
      </c>
      <c r="AC308" s="4">
        <f t="shared" si="44"/>
        <v>42</v>
      </c>
      <c r="AE308" s="4">
        <f t="shared" si="45"/>
        <v>31</v>
      </c>
      <c r="AF308" s="4">
        <f t="shared" si="46"/>
        <v>6</v>
      </c>
      <c r="AG308" s="4">
        <f t="shared" si="47"/>
        <v>37</v>
      </c>
      <c r="AH308" s="4">
        <f t="shared" si="48"/>
        <v>0</v>
      </c>
      <c r="AI308" s="4">
        <f t="shared" si="49"/>
        <v>37</v>
      </c>
    </row>
    <row r="309" spans="2:35" x14ac:dyDescent="0.25">
      <c r="B309" s="2" t="s">
        <v>304</v>
      </c>
      <c r="G309">
        <v>20</v>
      </c>
      <c r="N309">
        <v>20</v>
      </c>
      <c r="Q309">
        <v>40</v>
      </c>
      <c r="Y309" s="4">
        <f t="shared" si="40"/>
        <v>0</v>
      </c>
      <c r="Z309" s="4">
        <f t="shared" si="41"/>
        <v>0</v>
      </c>
      <c r="AA309" s="4">
        <f t="shared" si="42"/>
        <v>0</v>
      </c>
      <c r="AB309" s="4">
        <f t="shared" si="43"/>
        <v>20</v>
      </c>
      <c r="AC309" s="4">
        <f t="shared" si="44"/>
        <v>20</v>
      </c>
      <c r="AE309" s="4">
        <f t="shared" si="45"/>
        <v>0</v>
      </c>
      <c r="AF309" s="4">
        <f t="shared" si="46"/>
        <v>0</v>
      </c>
      <c r="AG309" s="4">
        <f t="shared" si="47"/>
        <v>0</v>
      </c>
      <c r="AH309" s="4">
        <f t="shared" si="48"/>
        <v>20</v>
      </c>
      <c r="AI309" s="4">
        <f t="shared" si="49"/>
        <v>20</v>
      </c>
    </row>
    <row r="310" spans="2:35" x14ac:dyDescent="0.25">
      <c r="B310" s="2" t="s">
        <v>305</v>
      </c>
      <c r="C310">
        <v>0</v>
      </c>
      <c r="Q310">
        <v>0</v>
      </c>
      <c r="Y310" s="4">
        <f t="shared" si="40"/>
        <v>0</v>
      </c>
      <c r="Z310" s="4">
        <f t="shared" si="41"/>
        <v>0</v>
      </c>
      <c r="AA310" s="4">
        <f t="shared" si="42"/>
        <v>0</v>
      </c>
      <c r="AB310" s="4">
        <f t="shared" si="43"/>
        <v>0</v>
      </c>
      <c r="AC310" s="4">
        <f t="shared" si="44"/>
        <v>0</v>
      </c>
      <c r="AE310" s="4">
        <f t="shared" si="45"/>
        <v>0</v>
      </c>
      <c r="AF310" s="4">
        <f t="shared" si="46"/>
        <v>0</v>
      </c>
      <c r="AG310" s="4">
        <f t="shared" si="47"/>
        <v>0</v>
      </c>
      <c r="AH310" s="4">
        <f t="shared" si="48"/>
        <v>0</v>
      </c>
      <c r="AI310" s="4">
        <f t="shared" si="49"/>
        <v>0</v>
      </c>
    </row>
    <row r="311" spans="2:35" x14ac:dyDescent="0.25">
      <c r="B311" s="2" t="s">
        <v>306</v>
      </c>
      <c r="C311">
        <v>15</v>
      </c>
      <c r="J311">
        <v>13</v>
      </c>
      <c r="Q311">
        <v>28</v>
      </c>
      <c r="Y311" s="4">
        <f t="shared" si="40"/>
        <v>15</v>
      </c>
      <c r="Z311" s="4">
        <f t="shared" si="41"/>
        <v>0</v>
      </c>
      <c r="AA311" s="4">
        <f t="shared" si="42"/>
        <v>15</v>
      </c>
      <c r="AB311" s="4">
        <f t="shared" si="43"/>
        <v>0</v>
      </c>
      <c r="AC311" s="4">
        <f t="shared" si="44"/>
        <v>15</v>
      </c>
      <c r="AE311" s="4">
        <f t="shared" si="45"/>
        <v>13</v>
      </c>
      <c r="AF311" s="4">
        <f t="shared" si="46"/>
        <v>0</v>
      </c>
      <c r="AG311" s="4">
        <f t="shared" si="47"/>
        <v>13</v>
      </c>
      <c r="AH311" s="4">
        <f t="shared" si="48"/>
        <v>0</v>
      </c>
      <c r="AI311" s="4">
        <f t="shared" si="49"/>
        <v>13</v>
      </c>
    </row>
    <row r="312" spans="2:35" x14ac:dyDescent="0.25">
      <c r="B312" s="2" t="s">
        <v>307</v>
      </c>
      <c r="C312">
        <v>6</v>
      </c>
      <c r="J312">
        <v>9</v>
      </c>
      <c r="Q312">
        <v>15</v>
      </c>
      <c r="Y312" s="4">
        <f t="shared" si="40"/>
        <v>6</v>
      </c>
      <c r="Z312" s="4">
        <f t="shared" si="41"/>
        <v>0</v>
      </c>
      <c r="AA312" s="4">
        <f t="shared" si="42"/>
        <v>6</v>
      </c>
      <c r="AB312" s="4">
        <f t="shared" si="43"/>
        <v>0</v>
      </c>
      <c r="AC312" s="4">
        <f t="shared" si="44"/>
        <v>6</v>
      </c>
      <c r="AE312" s="4">
        <f t="shared" si="45"/>
        <v>9</v>
      </c>
      <c r="AF312" s="4">
        <f t="shared" si="46"/>
        <v>0</v>
      </c>
      <c r="AG312" s="4">
        <f t="shared" si="47"/>
        <v>9</v>
      </c>
      <c r="AH312" s="4">
        <f t="shared" si="48"/>
        <v>0</v>
      </c>
      <c r="AI312" s="4">
        <f t="shared" si="49"/>
        <v>9</v>
      </c>
    </row>
    <row r="313" spans="2:35" x14ac:dyDescent="0.25">
      <c r="B313" s="2" t="s">
        <v>308</v>
      </c>
      <c r="C313">
        <v>35</v>
      </c>
      <c r="I313">
        <v>8</v>
      </c>
      <c r="J313">
        <v>39</v>
      </c>
      <c r="P313">
        <v>10</v>
      </c>
      <c r="Q313">
        <v>92</v>
      </c>
      <c r="Y313" s="4">
        <f t="shared" si="40"/>
        <v>35</v>
      </c>
      <c r="Z313" s="4">
        <f t="shared" si="41"/>
        <v>8</v>
      </c>
      <c r="AA313" s="4">
        <f t="shared" si="42"/>
        <v>43</v>
      </c>
      <c r="AB313" s="4">
        <f t="shared" si="43"/>
        <v>0</v>
      </c>
      <c r="AC313" s="4">
        <f t="shared" si="44"/>
        <v>43</v>
      </c>
      <c r="AE313" s="4">
        <f t="shared" si="45"/>
        <v>39</v>
      </c>
      <c r="AF313" s="4">
        <f t="shared" si="46"/>
        <v>10</v>
      </c>
      <c r="AG313" s="4">
        <f t="shared" si="47"/>
        <v>49</v>
      </c>
      <c r="AH313" s="4">
        <f t="shared" si="48"/>
        <v>0</v>
      </c>
      <c r="AI313" s="4">
        <f t="shared" si="49"/>
        <v>49</v>
      </c>
    </row>
    <row r="314" spans="2:35" x14ac:dyDescent="0.25">
      <c r="B314" s="2" t="s">
        <v>309</v>
      </c>
      <c r="G314">
        <v>18</v>
      </c>
      <c r="N314">
        <v>18</v>
      </c>
      <c r="Q314">
        <v>36</v>
      </c>
      <c r="Y314" s="4">
        <f t="shared" si="40"/>
        <v>0</v>
      </c>
      <c r="Z314" s="4">
        <f t="shared" si="41"/>
        <v>0</v>
      </c>
      <c r="AA314" s="4">
        <f t="shared" si="42"/>
        <v>0</v>
      </c>
      <c r="AB314" s="4">
        <f t="shared" si="43"/>
        <v>18</v>
      </c>
      <c r="AC314" s="4">
        <f t="shared" si="44"/>
        <v>18</v>
      </c>
      <c r="AE314" s="4">
        <f t="shared" si="45"/>
        <v>0</v>
      </c>
      <c r="AF314" s="4">
        <f t="shared" si="46"/>
        <v>0</v>
      </c>
      <c r="AG314" s="4">
        <f t="shared" si="47"/>
        <v>0</v>
      </c>
      <c r="AH314" s="4">
        <f t="shared" si="48"/>
        <v>18</v>
      </c>
      <c r="AI314" s="4">
        <f t="shared" si="49"/>
        <v>18</v>
      </c>
    </row>
    <row r="315" spans="2:35" x14ac:dyDescent="0.25">
      <c r="B315" s="2" t="s">
        <v>310</v>
      </c>
      <c r="C315">
        <v>78</v>
      </c>
      <c r="I315">
        <v>40</v>
      </c>
      <c r="J315">
        <v>78</v>
      </c>
      <c r="P315">
        <v>36</v>
      </c>
      <c r="Q315">
        <v>232</v>
      </c>
      <c r="Y315" s="4">
        <f t="shared" si="40"/>
        <v>78</v>
      </c>
      <c r="Z315" s="4">
        <f t="shared" si="41"/>
        <v>40</v>
      </c>
      <c r="AA315" s="4">
        <f t="shared" si="42"/>
        <v>118</v>
      </c>
      <c r="AB315" s="4">
        <f t="shared" si="43"/>
        <v>0</v>
      </c>
      <c r="AC315" s="4">
        <f t="shared" si="44"/>
        <v>118</v>
      </c>
      <c r="AE315" s="4">
        <f t="shared" si="45"/>
        <v>78</v>
      </c>
      <c r="AF315" s="4">
        <f t="shared" si="46"/>
        <v>36</v>
      </c>
      <c r="AG315" s="4">
        <f t="shared" si="47"/>
        <v>114</v>
      </c>
      <c r="AH315" s="4">
        <f t="shared" si="48"/>
        <v>0</v>
      </c>
      <c r="AI315" s="4">
        <f t="shared" si="49"/>
        <v>114</v>
      </c>
    </row>
    <row r="316" spans="2:35" x14ac:dyDescent="0.25">
      <c r="B316" s="2" t="s">
        <v>311</v>
      </c>
      <c r="G316">
        <v>60</v>
      </c>
      <c r="N316">
        <v>76</v>
      </c>
      <c r="Q316">
        <v>136</v>
      </c>
      <c r="Y316" s="4">
        <f t="shared" si="40"/>
        <v>0</v>
      </c>
      <c r="Z316" s="4">
        <f t="shared" si="41"/>
        <v>0</v>
      </c>
      <c r="AA316" s="4">
        <f t="shared" si="42"/>
        <v>0</v>
      </c>
      <c r="AB316" s="4">
        <f t="shared" si="43"/>
        <v>60</v>
      </c>
      <c r="AC316" s="4">
        <f t="shared" si="44"/>
        <v>60</v>
      </c>
      <c r="AE316" s="4">
        <f t="shared" si="45"/>
        <v>0</v>
      </c>
      <c r="AF316" s="4">
        <f t="shared" si="46"/>
        <v>0</v>
      </c>
      <c r="AG316" s="4">
        <f t="shared" si="47"/>
        <v>0</v>
      </c>
      <c r="AH316" s="4">
        <f t="shared" si="48"/>
        <v>76</v>
      </c>
      <c r="AI316" s="4">
        <f t="shared" si="49"/>
        <v>76</v>
      </c>
    </row>
    <row r="317" spans="2:35" x14ac:dyDescent="0.25">
      <c r="B317" s="2" t="s">
        <v>312</v>
      </c>
      <c r="C317">
        <v>262</v>
      </c>
      <c r="I317">
        <v>80</v>
      </c>
      <c r="J317">
        <v>254</v>
      </c>
      <c r="P317">
        <v>78</v>
      </c>
      <c r="Q317">
        <v>674</v>
      </c>
      <c r="Y317" s="4">
        <f t="shared" si="40"/>
        <v>262</v>
      </c>
      <c r="Z317" s="4">
        <f t="shared" si="41"/>
        <v>80</v>
      </c>
      <c r="AA317" s="4">
        <f t="shared" si="42"/>
        <v>342</v>
      </c>
      <c r="AB317" s="4">
        <f t="shared" si="43"/>
        <v>0</v>
      </c>
      <c r="AC317" s="4">
        <f t="shared" si="44"/>
        <v>342</v>
      </c>
      <c r="AE317" s="4">
        <f t="shared" si="45"/>
        <v>254</v>
      </c>
      <c r="AF317" s="4">
        <f t="shared" si="46"/>
        <v>78</v>
      </c>
      <c r="AG317" s="4">
        <f t="shared" si="47"/>
        <v>332</v>
      </c>
      <c r="AH317" s="4">
        <f t="shared" si="48"/>
        <v>0</v>
      </c>
      <c r="AI317" s="4">
        <f t="shared" si="49"/>
        <v>332</v>
      </c>
    </row>
    <row r="318" spans="2:35" x14ac:dyDescent="0.25">
      <c r="B318" s="2" t="s">
        <v>313</v>
      </c>
      <c r="C318">
        <v>34</v>
      </c>
      <c r="J318">
        <v>33</v>
      </c>
      <c r="Q318">
        <v>67</v>
      </c>
      <c r="Y318" s="4">
        <f t="shared" si="40"/>
        <v>34</v>
      </c>
      <c r="Z318" s="4">
        <f t="shared" si="41"/>
        <v>0</v>
      </c>
      <c r="AA318" s="4">
        <f t="shared" si="42"/>
        <v>34</v>
      </c>
      <c r="AB318" s="4">
        <f t="shared" si="43"/>
        <v>0</v>
      </c>
      <c r="AC318" s="4">
        <f t="shared" si="44"/>
        <v>34</v>
      </c>
      <c r="AE318" s="4">
        <f t="shared" si="45"/>
        <v>33</v>
      </c>
      <c r="AF318" s="4">
        <f t="shared" si="46"/>
        <v>0</v>
      </c>
      <c r="AG318" s="4">
        <f t="shared" si="47"/>
        <v>33</v>
      </c>
      <c r="AH318" s="4">
        <f t="shared" si="48"/>
        <v>0</v>
      </c>
      <c r="AI318" s="4">
        <f t="shared" si="49"/>
        <v>33</v>
      </c>
    </row>
    <row r="319" spans="2:35" x14ac:dyDescent="0.25">
      <c r="B319" s="2" t="s">
        <v>314</v>
      </c>
      <c r="C319">
        <v>5</v>
      </c>
      <c r="J319">
        <v>6</v>
      </c>
      <c r="Q319">
        <v>11</v>
      </c>
      <c r="Y319" s="4">
        <f t="shared" si="40"/>
        <v>5</v>
      </c>
      <c r="Z319" s="4">
        <f t="shared" si="41"/>
        <v>0</v>
      </c>
      <c r="AA319" s="4">
        <f t="shared" si="42"/>
        <v>5</v>
      </c>
      <c r="AB319" s="4">
        <f t="shared" si="43"/>
        <v>0</v>
      </c>
      <c r="AC319" s="4">
        <f t="shared" si="44"/>
        <v>5</v>
      </c>
      <c r="AE319" s="4">
        <f t="shared" si="45"/>
        <v>6</v>
      </c>
      <c r="AF319" s="4">
        <f t="shared" si="46"/>
        <v>0</v>
      </c>
      <c r="AG319" s="4">
        <f t="shared" si="47"/>
        <v>6</v>
      </c>
      <c r="AH319" s="4">
        <f t="shared" si="48"/>
        <v>0</v>
      </c>
      <c r="AI319" s="4">
        <f t="shared" si="49"/>
        <v>6</v>
      </c>
    </row>
    <row r="320" spans="2:35" x14ac:dyDescent="0.25">
      <c r="B320" s="2" t="s">
        <v>315</v>
      </c>
      <c r="C320">
        <v>6</v>
      </c>
      <c r="J320">
        <v>6</v>
      </c>
      <c r="Q320">
        <v>12</v>
      </c>
      <c r="Y320" s="4">
        <f t="shared" si="40"/>
        <v>6</v>
      </c>
      <c r="Z320" s="4">
        <f t="shared" si="41"/>
        <v>0</v>
      </c>
      <c r="AA320" s="4">
        <f t="shared" si="42"/>
        <v>6</v>
      </c>
      <c r="AB320" s="4">
        <f t="shared" si="43"/>
        <v>0</v>
      </c>
      <c r="AC320" s="4">
        <f t="shared" si="44"/>
        <v>6</v>
      </c>
      <c r="AE320" s="4">
        <f t="shared" si="45"/>
        <v>6</v>
      </c>
      <c r="AF320" s="4">
        <f t="shared" si="46"/>
        <v>0</v>
      </c>
      <c r="AG320" s="4">
        <f t="shared" si="47"/>
        <v>6</v>
      </c>
      <c r="AH320" s="4">
        <f t="shared" si="48"/>
        <v>0</v>
      </c>
      <c r="AI320" s="4">
        <f t="shared" si="49"/>
        <v>6</v>
      </c>
    </row>
    <row r="321" spans="2:35" x14ac:dyDescent="0.25">
      <c r="B321" s="2" t="s">
        <v>316</v>
      </c>
      <c r="G321">
        <v>171</v>
      </c>
      <c r="N321">
        <v>164</v>
      </c>
      <c r="Q321">
        <v>335</v>
      </c>
      <c r="Y321" s="4">
        <f t="shared" si="40"/>
        <v>0</v>
      </c>
      <c r="Z321" s="4">
        <f t="shared" si="41"/>
        <v>0</v>
      </c>
      <c r="AA321" s="4">
        <f t="shared" si="42"/>
        <v>0</v>
      </c>
      <c r="AB321" s="4">
        <f t="shared" si="43"/>
        <v>171</v>
      </c>
      <c r="AC321" s="4">
        <f t="shared" si="44"/>
        <v>171</v>
      </c>
      <c r="AE321" s="4">
        <f t="shared" si="45"/>
        <v>0</v>
      </c>
      <c r="AF321" s="4">
        <f t="shared" si="46"/>
        <v>0</v>
      </c>
      <c r="AG321" s="4">
        <f t="shared" si="47"/>
        <v>0</v>
      </c>
      <c r="AH321" s="4">
        <f t="shared" si="48"/>
        <v>164</v>
      </c>
      <c r="AI321" s="4">
        <f t="shared" si="49"/>
        <v>164</v>
      </c>
    </row>
    <row r="322" spans="2:35" x14ac:dyDescent="0.25">
      <c r="B322" s="2" t="s">
        <v>317</v>
      </c>
      <c r="C322">
        <v>195</v>
      </c>
      <c r="I322">
        <v>53</v>
      </c>
      <c r="J322">
        <v>205</v>
      </c>
      <c r="P322">
        <v>58</v>
      </c>
      <c r="Q322">
        <v>511</v>
      </c>
      <c r="Y322" s="4">
        <f t="shared" si="40"/>
        <v>195</v>
      </c>
      <c r="Z322" s="4">
        <f t="shared" si="41"/>
        <v>53</v>
      </c>
      <c r="AA322" s="4">
        <f t="shared" si="42"/>
        <v>248</v>
      </c>
      <c r="AB322" s="4">
        <f t="shared" si="43"/>
        <v>0</v>
      </c>
      <c r="AC322" s="4">
        <f t="shared" si="44"/>
        <v>248</v>
      </c>
      <c r="AE322" s="4">
        <f t="shared" si="45"/>
        <v>205</v>
      </c>
      <c r="AF322" s="4">
        <f t="shared" si="46"/>
        <v>58</v>
      </c>
      <c r="AG322" s="4">
        <f t="shared" si="47"/>
        <v>263</v>
      </c>
      <c r="AH322" s="4">
        <f t="shared" si="48"/>
        <v>0</v>
      </c>
      <c r="AI322" s="4">
        <f t="shared" si="49"/>
        <v>263</v>
      </c>
    </row>
    <row r="323" spans="2:35" x14ac:dyDescent="0.25">
      <c r="B323" s="2" t="s">
        <v>318</v>
      </c>
      <c r="G323">
        <v>111</v>
      </c>
      <c r="N323">
        <v>106</v>
      </c>
      <c r="Q323">
        <v>217</v>
      </c>
      <c r="Y323" s="4">
        <f t="shared" si="40"/>
        <v>0</v>
      </c>
      <c r="Z323" s="4">
        <f t="shared" si="41"/>
        <v>0</v>
      </c>
      <c r="AA323" s="4">
        <f t="shared" si="42"/>
        <v>0</v>
      </c>
      <c r="AB323" s="4">
        <f t="shared" si="43"/>
        <v>111</v>
      </c>
      <c r="AC323" s="4">
        <f t="shared" si="44"/>
        <v>111</v>
      </c>
      <c r="AE323" s="4">
        <f t="shared" si="45"/>
        <v>0</v>
      </c>
      <c r="AF323" s="4">
        <f t="shared" si="46"/>
        <v>0</v>
      </c>
      <c r="AG323" s="4">
        <f t="shared" si="47"/>
        <v>0</v>
      </c>
      <c r="AH323" s="4">
        <f t="shared" si="48"/>
        <v>106</v>
      </c>
      <c r="AI323" s="4">
        <f t="shared" si="49"/>
        <v>106</v>
      </c>
    </row>
    <row r="324" spans="2:35" x14ac:dyDescent="0.25">
      <c r="B324" s="2" t="s">
        <v>319</v>
      </c>
      <c r="C324">
        <v>23</v>
      </c>
      <c r="J324">
        <v>30</v>
      </c>
      <c r="Q324">
        <v>53</v>
      </c>
      <c r="Y324" s="4">
        <f t="shared" si="40"/>
        <v>23</v>
      </c>
      <c r="Z324" s="4">
        <f t="shared" si="41"/>
        <v>0</v>
      </c>
      <c r="AA324" s="4">
        <f t="shared" si="42"/>
        <v>23</v>
      </c>
      <c r="AB324" s="4">
        <f t="shared" si="43"/>
        <v>0</v>
      </c>
      <c r="AC324" s="4">
        <f t="shared" si="44"/>
        <v>23</v>
      </c>
      <c r="AE324" s="4">
        <f t="shared" si="45"/>
        <v>30</v>
      </c>
      <c r="AF324" s="4">
        <f t="shared" si="46"/>
        <v>0</v>
      </c>
      <c r="AG324" s="4">
        <f t="shared" si="47"/>
        <v>30</v>
      </c>
      <c r="AH324" s="4">
        <f t="shared" si="48"/>
        <v>0</v>
      </c>
      <c r="AI324" s="4">
        <f t="shared" si="49"/>
        <v>30</v>
      </c>
    </row>
    <row r="325" spans="2:35" x14ac:dyDescent="0.25">
      <c r="B325" s="2" t="s">
        <v>320</v>
      </c>
      <c r="C325">
        <v>163</v>
      </c>
      <c r="I325">
        <v>43</v>
      </c>
      <c r="J325">
        <v>173</v>
      </c>
      <c r="P325">
        <v>38</v>
      </c>
      <c r="Q325">
        <v>417</v>
      </c>
      <c r="Y325" s="4">
        <f t="shared" si="40"/>
        <v>163</v>
      </c>
      <c r="Z325" s="4">
        <f t="shared" si="41"/>
        <v>43</v>
      </c>
      <c r="AA325" s="4">
        <f t="shared" si="42"/>
        <v>206</v>
      </c>
      <c r="AB325" s="4">
        <f t="shared" si="43"/>
        <v>0</v>
      </c>
      <c r="AC325" s="4">
        <f t="shared" si="44"/>
        <v>206</v>
      </c>
      <c r="AE325" s="4">
        <f t="shared" si="45"/>
        <v>173</v>
      </c>
      <c r="AF325" s="4">
        <f t="shared" si="46"/>
        <v>38</v>
      </c>
      <c r="AG325" s="4">
        <f t="shared" si="47"/>
        <v>211</v>
      </c>
      <c r="AH325" s="4">
        <f t="shared" si="48"/>
        <v>0</v>
      </c>
      <c r="AI325" s="4">
        <f t="shared" si="49"/>
        <v>211</v>
      </c>
    </row>
    <row r="326" spans="2:35" x14ac:dyDescent="0.25">
      <c r="B326" s="2" t="s">
        <v>321</v>
      </c>
      <c r="G326">
        <v>124</v>
      </c>
      <c r="N326">
        <v>120</v>
      </c>
      <c r="Q326">
        <v>244</v>
      </c>
      <c r="Y326" s="4">
        <f t="shared" si="40"/>
        <v>0</v>
      </c>
      <c r="Z326" s="4">
        <f t="shared" si="41"/>
        <v>0</v>
      </c>
      <c r="AA326" s="4">
        <f t="shared" si="42"/>
        <v>0</v>
      </c>
      <c r="AB326" s="4">
        <f t="shared" si="43"/>
        <v>124</v>
      </c>
      <c r="AC326" s="4">
        <f t="shared" si="44"/>
        <v>124</v>
      </c>
      <c r="AE326" s="4">
        <f t="shared" si="45"/>
        <v>0</v>
      </c>
      <c r="AF326" s="4">
        <f t="shared" si="46"/>
        <v>0</v>
      </c>
      <c r="AG326" s="4">
        <f t="shared" si="47"/>
        <v>0</v>
      </c>
      <c r="AH326" s="4">
        <f t="shared" si="48"/>
        <v>120</v>
      </c>
      <c r="AI326" s="4">
        <f t="shared" si="49"/>
        <v>120</v>
      </c>
    </row>
    <row r="327" spans="2:35" x14ac:dyDescent="0.25">
      <c r="B327" s="2" t="s">
        <v>322</v>
      </c>
      <c r="C327">
        <v>67</v>
      </c>
      <c r="I327">
        <v>17</v>
      </c>
      <c r="J327">
        <v>62</v>
      </c>
      <c r="P327">
        <v>21</v>
      </c>
      <c r="Q327">
        <v>167</v>
      </c>
      <c r="Y327" s="4">
        <f t="shared" ref="Y327:Y390" si="50">SUM(C327:F327)</f>
        <v>67</v>
      </c>
      <c r="Z327" s="4">
        <f t="shared" ref="Z327:Z390" si="51">SUM(I327)</f>
        <v>17</v>
      </c>
      <c r="AA327" s="4">
        <f t="shared" ref="AA327:AA390" si="52">SUM(Y327:Z327)</f>
        <v>84</v>
      </c>
      <c r="AB327" s="4">
        <f t="shared" ref="AB327:AB390" si="53">SUM(G327:H327)</f>
        <v>0</v>
      </c>
      <c r="AC327" s="4">
        <f t="shared" ref="AC327:AC390" si="54">SUM(AA327:AB327)</f>
        <v>84</v>
      </c>
      <c r="AE327" s="4">
        <f t="shared" ref="AE327:AE390" si="55">SUM(J327:M327)</f>
        <v>62</v>
      </c>
      <c r="AF327" s="4">
        <f t="shared" ref="AF327:AF390" si="56">SUM(P327)</f>
        <v>21</v>
      </c>
      <c r="AG327" s="4">
        <f t="shared" ref="AG327:AG390" si="57">SUM(AE327:AF327)</f>
        <v>83</v>
      </c>
      <c r="AH327" s="4">
        <f t="shared" ref="AH327:AH390" si="58">SUM(N327:O327)</f>
        <v>0</v>
      </c>
      <c r="AI327" s="4">
        <f t="shared" ref="AI327:AI390" si="59">SUM(AG327:AH327)</f>
        <v>83</v>
      </c>
    </row>
    <row r="328" spans="2:35" x14ac:dyDescent="0.25">
      <c r="B328" s="2" t="s">
        <v>323</v>
      </c>
      <c r="G328">
        <v>40</v>
      </c>
      <c r="N328">
        <v>37</v>
      </c>
      <c r="Q328">
        <v>77</v>
      </c>
      <c r="Y328" s="4">
        <f t="shared" si="50"/>
        <v>0</v>
      </c>
      <c r="Z328" s="4">
        <f t="shared" si="51"/>
        <v>0</v>
      </c>
      <c r="AA328" s="4">
        <f t="shared" si="52"/>
        <v>0</v>
      </c>
      <c r="AB328" s="4">
        <f t="shared" si="53"/>
        <v>40</v>
      </c>
      <c r="AC328" s="4">
        <f t="shared" si="54"/>
        <v>40</v>
      </c>
      <c r="AE328" s="4">
        <f t="shared" si="55"/>
        <v>0</v>
      </c>
      <c r="AF328" s="4">
        <f t="shared" si="56"/>
        <v>0</v>
      </c>
      <c r="AG328" s="4">
        <f t="shared" si="57"/>
        <v>0</v>
      </c>
      <c r="AH328" s="4">
        <f t="shared" si="58"/>
        <v>37</v>
      </c>
      <c r="AI328" s="4">
        <f t="shared" si="59"/>
        <v>37</v>
      </c>
    </row>
    <row r="329" spans="2:35" x14ac:dyDescent="0.25">
      <c r="B329" s="2" t="s">
        <v>324</v>
      </c>
      <c r="C329">
        <v>47</v>
      </c>
      <c r="J329">
        <v>46</v>
      </c>
      <c r="Q329">
        <v>93</v>
      </c>
      <c r="Y329" s="4">
        <f t="shared" si="50"/>
        <v>47</v>
      </c>
      <c r="Z329" s="4">
        <f t="shared" si="51"/>
        <v>0</v>
      </c>
      <c r="AA329" s="4">
        <f t="shared" si="52"/>
        <v>47</v>
      </c>
      <c r="AB329" s="4">
        <f t="shared" si="53"/>
        <v>0</v>
      </c>
      <c r="AC329" s="4">
        <f t="shared" si="54"/>
        <v>47</v>
      </c>
      <c r="AE329" s="4">
        <f t="shared" si="55"/>
        <v>46</v>
      </c>
      <c r="AF329" s="4">
        <f t="shared" si="56"/>
        <v>0</v>
      </c>
      <c r="AG329" s="4">
        <f t="shared" si="57"/>
        <v>46</v>
      </c>
      <c r="AH329" s="4">
        <f t="shared" si="58"/>
        <v>0</v>
      </c>
      <c r="AI329" s="4">
        <f t="shared" si="59"/>
        <v>46</v>
      </c>
    </row>
    <row r="330" spans="2:35" x14ac:dyDescent="0.25">
      <c r="B330" s="2" t="s">
        <v>325</v>
      </c>
      <c r="C330">
        <v>12</v>
      </c>
      <c r="J330">
        <v>12</v>
      </c>
      <c r="Q330">
        <v>24</v>
      </c>
      <c r="Y330" s="4">
        <f t="shared" si="50"/>
        <v>12</v>
      </c>
      <c r="Z330" s="4">
        <f t="shared" si="51"/>
        <v>0</v>
      </c>
      <c r="AA330" s="4">
        <f t="shared" si="52"/>
        <v>12</v>
      </c>
      <c r="AB330" s="4">
        <f t="shared" si="53"/>
        <v>0</v>
      </c>
      <c r="AC330" s="4">
        <f t="shared" si="54"/>
        <v>12</v>
      </c>
      <c r="AE330" s="4">
        <f t="shared" si="55"/>
        <v>12</v>
      </c>
      <c r="AF330" s="4">
        <f t="shared" si="56"/>
        <v>0</v>
      </c>
      <c r="AG330" s="4">
        <f t="shared" si="57"/>
        <v>12</v>
      </c>
      <c r="AH330" s="4">
        <f t="shared" si="58"/>
        <v>0</v>
      </c>
      <c r="AI330" s="4">
        <f t="shared" si="59"/>
        <v>12</v>
      </c>
    </row>
    <row r="331" spans="2:35" x14ac:dyDescent="0.25">
      <c r="B331" s="2" t="s">
        <v>326</v>
      </c>
      <c r="C331">
        <v>66</v>
      </c>
      <c r="I331">
        <v>17</v>
      </c>
      <c r="J331">
        <v>57</v>
      </c>
      <c r="P331">
        <v>19</v>
      </c>
      <c r="Q331">
        <v>159</v>
      </c>
      <c r="Y331" s="4">
        <f t="shared" si="50"/>
        <v>66</v>
      </c>
      <c r="Z331" s="4">
        <f t="shared" si="51"/>
        <v>17</v>
      </c>
      <c r="AA331" s="4">
        <f t="shared" si="52"/>
        <v>83</v>
      </c>
      <c r="AB331" s="4">
        <f t="shared" si="53"/>
        <v>0</v>
      </c>
      <c r="AC331" s="4">
        <f t="shared" si="54"/>
        <v>83</v>
      </c>
      <c r="AE331" s="4">
        <f t="shared" si="55"/>
        <v>57</v>
      </c>
      <c r="AF331" s="4">
        <f t="shared" si="56"/>
        <v>19</v>
      </c>
      <c r="AG331" s="4">
        <f t="shared" si="57"/>
        <v>76</v>
      </c>
      <c r="AH331" s="4">
        <f t="shared" si="58"/>
        <v>0</v>
      </c>
      <c r="AI331" s="4">
        <f t="shared" si="59"/>
        <v>76</v>
      </c>
    </row>
    <row r="332" spans="2:35" x14ac:dyDescent="0.25">
      <c r="B332" s="2" t="s">
        <v>327</v>
      </c>
      <c r="C332">
        <v>72</v>
      </c>
      <c r="G332">
        <v>41</v>
      </c>
      <c r="I332">
        <v>20</v>
      </c>
      <c r="J332">
        <v>71</v>
      </c>
      <c r="N332">
        <v>41</v>
      </c>
      <c r="P332">
        <v>19</v>
      </c>
      <c r="Q332">
        <v>264</v>
      </c>
      <c r="Y332" s="4">
        <f t="shared" si="50"/>
        <v>72</v>
      </c>
      <c r="Z332" s="4">
        <f t="shared" si="51"/>
        <v>20</v>
      </c>
      <c r="AA332" s="4">
        <f t="shared" si="52"/>
        <v>92</v>
      </c>
      <c r="AB332" s="4">
        <f t="shared" si="53"/>
        <v>41</v>
      </c>
      <c r="AC332" s="4">
        <f t="shared" si="54"/>
        <v>133</v>
      </c>
      <c r="AE332" s="4">
        <f t="shared" si="55"/>
        <v>71</v>
      </c>
      <c r="AF332" s="4">
        <f t="shared" si="56"/>
        <v>19</v>
      </c>
      <c r="AG332" s="4">
        <f t="shared" si="57"/>
        <v>90</v>
      </c>
      <c r="AH332" s="4">
        <f t="shared" si="58"/>
        <v>41</v>
      </c>
      <c r="AI332" s="4">
        <f t="shared" si="59"/>
        <v>131</v>
      </c>
    </row>
    <row r="333" spans="2:35" x14ac:dyDescent="0.25">
      <c r="B333" s="2" t="s">
        <v>328</v>
      </c>
      <c r="C333">
        <v>288</v>
      </c>
      <c r="D333">
        <v>18</v>
      </c>
      <c r="I333">
        <v>80</v>
      </c>
      <c r="J333">
        <v>307</v>
      </c>
      <c r="K333">
        <v>20</v>
      </c>
      <c r="P333">
        <v>79</v>
      </c>
      <c r="Q333">
        <v>792</v>
      </c>
      <c r="Y333" s="4">
        <f t="shared" si="50"/>
        <v>306</v>
      </c>
      <c r="Z333" s="4">
        <f t="shared" si="51"/>
        <v>80</v>
      </c>
      <c r="AA333" s="4">
        <f t="shared" si="52"/>
        <v>386</v>
      </c>
      <c r="AB333" s="4">
        <f t="shared" si="53"/>
        <v>0</v>
      </c>
      <c r="AC333" s="4">
        <f t="shared" si="54"/>
        <v>386</v>
      </c>
      <c r="AE333" s="4">
        <f t="shared" si="55"/>
        <v>327</v>
      </c>
      <c r="AF333" s="4">
        <f t="shared" si="56"/>
        <v>79</v>
      </c>
      <c r="AG333" s="4">
        <f t="shared" si="57"/>
        <v>406</v>
      </c>
      <c r="AH333" s="4">
        <f t="shared" si="58"/>
        <v>0</v>
      </c>
      <c r="AI333" s="4">
        <f t="shared" si="59"/>
        <v>406</v>
      </c>
    </row>
    <row r="334" spans="2:35" x14ac:dyDescent="0.25">
      <c r="B334" s="2" t="s">
        <v>329</v>
      </c>
      <c r="G334">
        <v>116</v>
      </c>
      <c r="N334">
        <v>125</v>
      </c>
      <c r="Q334">
        <v>241</v>
      </c>
      <c r="Y334" s="4">
        <f t="shared" si="50"/>
        <v>0</v>
      </c>
      <c r="Z334" s="4">
        <f t="shared" si="51"/>
        <v>0</v>
      </c>
      <c r="AA334" s="4">
        <f t="shared" si="52"/>
        <v>0</v>
      </c>
      <c r="AB334" s="4">
        <f t="shared" si="53"/>
        <v>116</v>
      </c>
      <c r="AC334" s="4">
        <f t="shared" si="54"/>
        <v>116</v>
      </c>
      <c r="AE334" s="4">
        <f t="shared" si="55"/>
        <v>0</v>
      </c>
      <c r="AF334" s="4">
        <f t="shared" si="56"/>
        <v>0</v>
      </c>
      <c r="AG334" s="4">
        <f t="shared" si="57"/>
        <v>0</v>
      </c>
      <c r="AH334" s="4">
        <f t="shared" si="58"/>
        <v>125</v>
      </c>
      <c r="AI334" s="4">
        <f t="shared" si="59"/>
        <v>125</v>
      </c>
    </row>
    <row r="335" spans="2:35" x14ac:dyDescent="0.25">
      <c r="B335" s="2" t="s">
        <v>330</v>
      </c>
      <c r="C335">
        <v>3</v>
      </c>
      <c r="J335">
        <v>7</v>
      </c>
      <c r="Q335">
        <v>10</v>
      </c>
      <c r="Y335" s="4">
        <f t="shared" si="50"/>
        <v>3</v>
      </c>
      <c r="Z335" s="4">
        <f t="shared" si="51"/>
        <v>0</v>
      </c>
      <c r="AA335" s="4">
        <f t="shared" si="52"/>
        <v>3</v>
      </c>
      <c r="AB335" s="4">
        <f t="shared" si="53"/>
        <v>0</v>
      </c>
      <c r="AC335" s="4">
        <f t="shared" si="54"/>
        <v>3</v>
      </c>
      <c r="AE335" s="4">
        <f t="shared" si="55"/>
        <v>7</v>
      </c>
      <c r="AF335" s="4">
        <f t="shared" si="56"/>
        <v>0</v>
      </c>
      <c r="AG335" s="4">
        <f t="shared" si="57"/>
        <v>7</v>
      </c>
      <c r="AH335" s="4">
        <f t="shared" si="58"/>
        <v>0</v>
      </c>
      <c r="AI335" s="4">
        <f t="shared" si="59"/>
        <v>7</v>
      </c>
    </row>
    <row r="336" spans="2:35" x14ac:dyDescent="0.25">
      <c r="B336" s="2" t="s">
        <v>331</v>
      </c>
      <c r="C336">
        <v>57</v>
      </c>
      <c r="G336">
        <v>13</v>
      </c>
      <c r="I336">
        <v>5</v>
      </c>
      <c r="J336">
        <v>47</v>
      </c>
      <c r="N336">
        <v>14</v>
      </c>
      <c r="P336">
        <v>15</v>
      </c>
      <c r="Q336">
        <v>151</v>
      </c>
      <c r="Y336" s="4">
        <f t="shared" si="50"/>
        <v>57</v>
      </c>
      <c r="Z336" s="4">
        <f t="shared" si="51"/>
        <v>5</v>
      </c>
      <c r="AA336" s="4">
        <f t="shared" si="52"/>
        <v>62</v>
      </c>
      <c r="AB336" s="4">
        <f t="shared" si="53"/>
        <v>13</v>
      </c>
      <c r="AC336" s="4">
        <f t="shared" si="54"/>
        <v>75</v>
      </c>
      <c r="AE336" s="4">
        <f t="shared" si="55"/>
        <v>47</v>
      </c>
      <c r="AF336" s="4">
        <f t="shared" si="56"/>
        <v>15</v>
      </c>
      <c r="AG336" s="4">
        <f t="shared" si="57"/>
        <v>62</v>
      </c>
      <c r="AH336" s="4">
        <f t="shared" si="58"/>
        <v>14</v>
      </c>
      <c r="AI336" s="4">
        <f t="shared" si="59"/>
        <v>76</v>
      </c>
    </row>
    <row r="337" spans="2:35" x14ac:dyDescent="0.25">
      <c r="B337" s="2" t="s">
        <v>332</v>
      </c>
      <c r="C337">
        <v>444</v>
      </c>
      <c r="G337">
        <v>248</v>
      </c>
      <c r="I337">
        <v>127</v>
      </c>
      <c r="J337">
        <v>448</v>
      </c>
      <c r="N337">
        <v>236</v>
      </c>
      <c r="P337">
        <v>111</v>
      </c>
      <c r="Q337">
        <v>1614</v>
      </c>
      <c r="Y337" s="4">
        <f t="shared" si="50"/>
        <v>444</v>
      </c>
      <c r="Z337" s="4">
        <f t="shared" si="51"/>
        <v>127</v>
      </c>
      <c r="AA337" s="4">
        <f t="shared" si="52"/>
        <v>571</v>
      </c>
      <c r="AB337" s="4">
        <f t="shared" si="53"/>
        <v>248</v>
      </c>
      <c r="AC337" s="4">
        <f t="shared" si="54"/>
        <v>819</v>
      </c>
      <c r="AE337" s="4">
        <f t="shared" si="55"/>
        <v>448</v>
      </c>
      <c r="AF337" s="4">
        <f t="shared" si="56"/>
        <v>111</v>
      </c>
      <c r="AG337" s="4">
        <f t="shared" si="57"/>
        <v>559</v>
      </c>
      <c r="AH337" s="4">
        <f t="shared" si="58"/>
        <v>236</v>
      </c>
      <c r="AI337" s="4">
        <f t="shared" si="59"/>
        <v>795</v>
      </c>
    </row>
    <row r="338" spans="2:35" x14ac:dyDescent="0.25">
      <c r="B338" s="2" t="s">
        <v>333</v>
      </c>
      <c r="C338">
        <v>54</v>
      </c>
      <c r="I338">
        <v>20</v>
      </c>
      <c r="J338">
        <v>51</v>
      </c>
      <c r="P338">
        <v>15</v>
      </c>
      <c r="Q338">
        <v>140</v>
      </c>
      <c r="Y338" s="4">
        <f t="shared" si="50"/>
        <v>54</v>
      </c>
      <c r="Z338" s="4">
        <f t="shared" si="51"/>
        <v>20</v>
      </c>
      <c r="AA338" s="4">
        <f t="shared" si="52"/>
        <v>74</v>
      </c>
      <c r="AB338" s="4">
        <f t="shared" si="53"/>
        <v>0</v>
      </c>
      <c r="AC338" s="4">
        <f t="shared" si="54"/>
        <v>74</v>
      </c>
      <c r="AE338" s="4">
        <f t="shared" si="55"/>
        <v>51</v>
      </c>
      <c r="AF338" s="4">
        <f t="shared" si="56"/>
        <v>15</v>
      </c>
      <c r="AG338" s="4">
        <f t="shared" si="57"/>
        <v>66</v>
      </c>
      <c r="AH338" s="4">
        <f t="shared" si="58"/>
        <v>0</v>
      </c>
      <c r="AI338" s="4">
        <f t="shared" si="59"/>
        <v>66</v>
      </c>
    </row>
    <row r="339" spans="2:35" x14ac:dyDescent="0.25">
      <c r="B339" s="2" t="s">
        <v>334</v>
      </c>
      <c r="G339">
        <v>34</v>
      </c>
      <c r="N339">
        <v>30</v>
      </c>
      <c r="Q339">
        <v>64</v>
      </c>
      <c r="Y339" s="4">
        <f t="shared" si="50"/>
        <v>0</v>
      </c>
      <c r="Z339" s="4">
        <f t="shared" si="51"/>
        <v>0</v>
      </c>
      <c r="AA339" s="4">
        <f t="shared" si="52"/>
        <v>0</v>
      </c>
      <c r="AB339" s="4">
        <f t="shared" si="53"/>
        <v>34</v>
      </c>
      <c r="AC339" s="4">
        <f t="shared" si="54"/>
        <v>34</v>
      </c>
      <c r="AE339" s="4">
        <f t="shared" si="55"/>
        <v>0</v>
      </c>
      <c r="AF339" s="4">
        <f t="shared" si="56"/>
        <v>0</v>
      </c>
      <c r="AG339" s="4">
        <f t="shared" si="57"/>
        <v>0</v>
      </c>
      <c r="AH339" s="4">
        <f t="shared" si="58"/>
        <v>30</v>
      </c>
      <c r="AI339" s="4">
        <f t="shared" si="59"/>
        <v>30</v>
      </c>
    </row>
    <row r="340" spans="2:35" x14ac:dyDescent="0.25">
      <c r="B340" s="2" t="s">
        <v>335</v>
      </c>
      <c r="C340">
        <v>30</v>
      </c>
      <c r="I340">
        <v>9</v>
      </c>
      <c r="J340">
        <v>31</v>
      </c>
      <c r="P340">
        <v>3</v>
      </c>
      <c r="Q340">
        <v>73</v>
      </c>
      <c r="Y340" s="4">
        <f t="shared" si="50"/>
        <v>30</v>
      </c>
      <c r="Z340" s="4">
        <f t="shared" si="51"/>
        <v>9</v>
      </c>
      <c r="AA340" s="4">
        <f t="shared" si="52"/>
        <v>39</v>
      </c>
      <c r="AB340" s="4">
        <f t="shared" si="53"/>
        <v>0</v>
      </c>
      <c r="AC340" s="4">
        <f t="shared" si="54"/>
        <v>39</v>
      </c>
      <c r="AE340" s="4">
        <f t="shared" si="55"/>
        <v>31</v>
      </c>
      <c r="AF340" s="4">
        <f t="shared" si="56"/>
        <v>3</v>
      </c>
      <c r="AG340" s="4">
        <f t="shared" si="57"/>
        <v>34</v>
      </c>
      <c r="AH340" s="4">
        <f t="shared" si="58"/>
        <v>0</v>
      </c>
      <c r="AI340" s="4">
        <f t="shared" si="59"/>
        <v>34</v>
      </c>
    </row>
    <row r="341" spans="2:35" x14ac:dyDescent="0.25">
      <c r="B341" s="2" t="s">
        <v>336</v>
      </c>
      <c r="G341">
        <v>26</v>
      </c>
      <c r="N341">
        <v>27</v>
      </c>
      <c r="Q341">
        <v>53</v>
      </c>
      <c r="Y341" s="4">
        <f t="shared" si="50"/>
        <v>0</v>
      </c>
      <c r="Z341" s="4">
        <f t="shared" si="51"/>
        <v>0</v>
      </c>
      <c r="AA341" s="4">
        <f t="shared" si="52"/>
        <v>0</v>
      </c>
      <c r="AB341" s="4">
        <f t="shared" si="53"/>
        <v>26</v>
      </c>
      <c r="AC341" s="4">
        <f t="shared" si="54"/>
        <v>26</v>
      </c>
      <c r="AE341" s="4">
        <f t="shared" si="55"/>
        <v>0</v>
      </c>
      <c r="AF341" s="4">
        <f t="shared" si="56"/>
        <v>0</v>
      </c>
      <c r="AG341" s="4">
        <f t="shared" si="57"/>
        <v>0</v>
      </c>
      <c r="AH341" s="4">
        <f t="shared" si="58"/>
        <v>27</v>
      </c>
      <c r="AI341" s="4">
        <f t="shared" si="59"/>
        <v>27</v>
      </c>
    </row>
    <row r="342" spans="2:35" x14ac:dyDescent="0.25">
      <c r="B342" s="2" t="s">
        <v>337</v>
      </c>
      <c r="C342">
        <v>30</v>
      </c>
      <c r="G342">
        <v>11</v>
      </c>
      <c r="I342">
        <v>6</v>
      </c>
      <c r="J342">
        <v>24</v>
      </c>
      <c r="N342">
        <v>6</v>
      </c>
      <c r="P342">
        <v>4</v>
      </c>
      <c r="Q342">
        <v>81</v>
      </c>
      <c r="Y342" s="4">
        <f t="shared" si="50"/>
        <v>30</v>
      </c>
      <c r="Z342" s="4">
        <f t="shared" si="51"/>
        <v>6</v>
      </c>
      <c r="AA342" s="4">
        <f t="shared" si="52"/>
        <v>36</v>
      </c>
      <c r="AB342" s="4">
        <f t="shared" si="53"/>
        <v>11</v>
      </c>
      <c r="AC342" s="4">
        <f t="shared" si="54"/>
        <v>47</v>
      </c>
      <c r="AE342" s="4">
        <f t="shared" si="55"/>
        <v>24</v>
      </c>
      <c r="AF342" s="4">
        <f t="shared" si="56"/>
        <v>4</v>
      </c>
      <c r="AG342" s="4">
        <f t="shared" si="57"/>
        <v>28</v>
      </c>
      <c r="AH342" s="4">
        <f t="shared" si="58"/>
        <v>6</v>
      </c>
      <c r="AI342" s="4">
        <f t="shared" si="59"/>
        <v>34</v>
      </c>
    </row>
    <row r="343" spans="2:35" x14ac:dyDescent="0.25">
      <c r="B343" s="2" t="s">
        <v>338</v>
      </c>
      <c r="C343">
        <v>62</v>
      </c>
      <c r="G343">
        <v>30</v>
      </c>
      <c r="I343">
        <v>19</v>
      </c>
      <c r="J343">
        <v>60</v>
      </c>
      <c r="N343">
        <v>36</v>
      </c>
      <c r="P343">
        <v>18</v>
      </c>
      <c r="Q343">
        <v>225</v>
      </c>
      <c r="Y343" s="4">
        <f t="shared" si="50"/>
        <v>62</v>
      </c>
      <c r="Z343" s="4">
        <f t="shared" si="51"/>
        <v>19</v>
      </c>
      <c r="AA343" s="4">
        <f t="shared" si="52"/>
        <v>81</v>
      </c>
      <c r="AB343" s="4">
        <f t="shared" si="53"/>
        <v>30</v>
      </c>
      <c r="AC343" s="4">
        <f t="shared" si="54"/>
        <v>111</v>
      </c>
      <c r="AE343" s="4">
        <f t="shared" si="55"/>
        <v>60</v>
      </c>
      <c r="AF343" s="4">
        <f t="shared" si="56"/>
        <v>18</v>
      </c>
      <c r="AG343" s="4">
        <f t="shared" si="57"/>
        <v>78</v>
      </c>
      <c r="AH343" s="4">
        <f t="shared" si="58"/>
        <v>36</v>
      </c>
      <c r="AI343" s="4">
        <f t="shared" si="59"/>
        <v>114</v>
      </c>
    </row>
    <row r="344" spans="2:35" x14ac:dyDescent="0.25">
      <c r="B344" s="2" t="s">
        <v>339</v>
      </c>
      <c r="C344">
        <v>50</v>
      </c>
      <c r="J344">
        <v>51</v>
      </c>
      <c r="Q344">
        <v>101</v>
      </c>
      <c r="Y344" s="4">
        <f t="shared" si="50"/>
        <v>50</v>
      </c>
      <c r="Z344" s="4">
        <f t="shared" si="51"/>
        <v>0</v>
      </c>
      <c r="AA344" s="4">
        <f t="shared" si="52"/>
        <v>50</v>
      </c>
      <c r="AB344" s="4">
        <f t="shared" si="53"/>
        <v>0</v>
      </c>
      <c r="AC344" s="4">
        <f t="shared" si="54"/>
        <v>50</v>
      </c>
      <c r="AE344" s="4">
        <f t="shared" si="55"/>
        <v>51</v>
      </c>
      <c r="AF344" s="4">
        <f t="shared" si="56"/>
        <v>0</v>
      </c>
      <c r="AG344" s="4">
        <f t="shared" si="57"/>
        <v>51</v>
      </c>
      <c r="AH344" s="4">
        <f t="shared" si="58"/>
        <v>0</v>
      </c>
      <c r="AI344" s="4">
        <f t="shared" si="59"/>
        <v>51</v>
      </c>
    </row>
    <row r="345" spans="2:35" x14ac:dyDescent="0.25">
      <c r="B345" s="2" t="s">
        <v>340</v>
      </c>
      <c r="C345">
        <v>175</v>
      </c>
      <c r="G345">
        <v>62</v>
      </c>
      <c r="I345">
        <v>38</v>
      </c>
      <c r="J345">
        <v>160</v>
      </c>
      <c r="N345">
        <v>72</v>
      </c>
      <c r="P345">
        <v>35</v>
      </c>
      <c r="Q345">
        <v>542</v>
      </c>
      <c r="Y345" s="4">
        <f t="shared" si="50"/>
        <v>175</v>
      </c>
      <c r="Z345" s="4">
        <f t="shared" si="51"/>
        <v>38</v>
      </c>
      <c r="AA345" s="4">
        <f t="shared" si="52"/>
        <v>213</v>
      </c>
      <c r="AB345" s="4">
        <f t="shared" si="53"/>
        <v>62</v>
      </c>
      <c r="AC345" s="4">
        <f t="shared" si="54"/>
        <v>275</v>
      </c>
      <c r="AE345" s="4">
        <f t="shared" si="55"/>
        <v>160</v>
      </c>
      <c r="AF345" s="4">
        <f t="shared" si="56"/>
        <v>35</v>
      </c>
      <c r="AG345" s="4">
        <f t="shared" si="57"/>
        <v>195</v>
      </c>
      <c r="AH345" s="4">
        <f t="shared" si="58"/>
        <v>72</v>
      </c>
      <c r="AI345" s="4">
        <f t="shared" si="59"/>
        <v>267</v>
      </c>
    </row>
    <row r="346" spans="2:35" x14ac:dyDescent="0.25">
      <c r="B346" s="2" t="s">
        <v>341</v>
      </c>
      <c r="C346">
        <v>14</v>
      </c>
      <c r="I346">
        <v>3</v>
      </c>
      <c r="J346">
        <v>15</v>
      </c>
      <c r="P346">
        <v>5</v>
      </c>
      <c r="Q346">
        <v>37</v>
      </c>
      <c r="Y346" s="4">
        <f t="shared" si="50"/>
        <v>14</v>
      </c>
      <c r="Z346" s="4">
        <f t="shared" si="51"/>
        <v>3</v>
      </c>
      <c r="AA346" s="4">
        <f t="shared" si="52"/>
        <v>17</v>
      </c>
      <c r="AB346" s="4">
        <f t="shared" si="53"/>
        <v>0</v>
      </c>
      <c r="AC346" s="4">
        <f t="shared" si="54"/>
        <v>17</v>
      </c>
      <c r="AE346" s="4">
        <f t="shared" si="55"/>
        <v>15</v>
      </c>
      <c r="AF346" s="4">
        <f t="shared" si="56"/>
        <v>5</v>
      </c>
      <c r="AG346" s="4">
        <f t="shared" si="57"/>
        <v>20</v>
      </c>
      <c r="AH346" s="4">
        <f t="shared" si="58"/>
        <v>0</v>
      </c>
      <c r="AI346" s="4">
        <f t="shared" si="59"/>
        <v>20</v>
      </c>
    </row>
    <row r="347" spans="2:35" x14ac:dyDescent="0.25">
      <c r="B347" s="2" t="s">
        <v>342</v>
      </c>
      <c r="G347">
        <v>5</v>
      </c>
      <c r="N347">
        <v>4</v>
      </c>
      <c r="Q347">
        <v>9</v>
      </c>
      <c r="Y347" s="4">
        <f t="shared" si="50"/>
        <v>0</v>
      </c>
      <c r="Z347" s="4">
        <f t="shared" si="51"/>
        <v>0</v>
      </c>
      <c r="AA347" s="4">
        <f t="shared" si="52"/>
        <v>0</v>
      </c>
      <c r="AB347" s="4">
        <f t="shared" si="53"/>
        <v>5</v>
      </c>
      <c r="AC347" s="4">
        <f t="shared" si="54"/>
        <v>5</v>
      </c>
      <c r="AE347" s="4">
        <f t="shared" si="55"/>
        <v>0</v>
      </c>
      <c r="AF347" s="4">
        <f t="shared" si="56"/>
        <v>0</v>
      </c>
      <c r="AG347" s="4">
        <f t="shared" si="57"/>
        <v>0</v>
      </c>
      <c r="AH347" s="4">
        <f t="shared" si="58"/>
        <v>4</v>
      </c>
      <c r="AI347" s="4">
        <f t="shared" si="59"/>
        <v>4</v>
      </c>
    </row>
    <row r="348" spans="2:35" x14ac:dyDescent="0.25">
      <c r="B348" s="2" t="s">
        <v>343</v>
      </c>
      <c r="C348">
        <v>99</v>
      </c>
      <c r="G348">
        <v>39</v>
      </c>
      <c r="I348">
        <v>23</v>
      </c>
      <c r="J348">
        <v>95</v>
      </c>
      <c r="N348">
        <v>33</v>
      </c>
      <c r="P348">
        <v>28</v>
      </c>
      <c r="Q348">
        <v>317</v>
      </c>
      <c r="Y348" s="83">
        <v>191</v>
      </c>
      <c r="Z348" s="83">
        <v>35</v>
      </c>
      <c r="AA348" s="4">
        <f t="shared" si="52"/>
        <v>226</v>
      </c>
      <c r="AB348" s="4">
        <f t="shared" si="53"/>
        <v>39</v>
      </c>
      <c r="AC348" s="4">
        <f t="shared" si="54"/>
        <v>265</v>
      </c>
      <c r="AE348" s="4">
        <f t="shared" si="55"/>
        <v>95</v>
      </c>
      <c r="AF348" s="4">
        <f t="shared" si="56"/>
        <v>28</v>
      </c>
      <c r="AG348" s="4">
        <f t="shared" si="57"/>
        <v>123</v>
      </c>
      <c r="AH348" s="4">
        <f t="shared" si="58"/>
        <v>33</v>
      </c>
      <c r="AI348" s="4">
        <f t="shared" si="59"/>
        <v>156</v>
      </c>
    </row>
    <row r="349" spans="2:35" x14ac:dyDescent="0.25">
      <c r="B349" s="2" t="s">
        <v>344</v>
      </c>
      <c r="C349">
        <v>8744</v>
      </c>
      <c r="I349">
        <v>2765</v>
      </c>
      <c r="J349">
        <v>8817</v>
      </c>
      <c r="P349">
        <v>2598</v>
      </c>
      <c r="Q349">
        <v>22924</v>
      </c>
      <c r="Y349" s="4">
        <f t="shared" si="50"/>
        <v>8744</v>
      </c>
      <c r="Z349" s="4">
        <f t="shared" si="51"/>
        <v>2765</v>
      </c>
      <c r="AA349" s="4">
        <f t="shared" si="52"/>
        <v>11509</v>
      </c>
      <c r="AB349" s="4">
        <f t="shared" si="53"/>
        <v>0</v>
      </c>
      <c r="AC349" s="4">
        <f t="shared" si="54"/>
        <v>11509</v>
      </c>
      <c r="AE349" s="4">
        <f t="shared" si="55"/>
        <v>8817</v>
      </c>
      <c r="AF349" s="4">
        <f t="shared" si="56"/>
        <v>2598</v>
      </c>
      <c r="AG349" s="4">
        <f t="shared" si="57"/>
        <v>11415</v>
      </c>
      <c r="AH349" s="4">
        <f t="shared" si="58"/>
        <v>0</v>
      </c>
      <c r="AI349" s="4">
        <f t="shared" si="59"/>
        <v>11415</v>
      </c>
    </row>
    <row r="350" spans="2:35" x14ac:dyDescent="0.25">
      <c r="B350" s="2" t="s">
        <v>345</v>
      </c>
      <c r="G350">
        <v>5765</v>
      </c>
      <c r="N350">
        <v>5699</v>
      </c>
      <c r="Q350">
        <v>11464</v>
      </c>
      <c r="Y350" s="4">
        <f t="shared" si="50"/>
        <v>0</v>
      </c>
      <c r="Z350" s="4">
        <f t="shared" si="51"/>
        <v>0</v>
      </c>
      <c r="AA350" s="4">
        <f t="shared" si="52"/>
        <v>0</v>
      </c>
      <c r="AB350" s="4">
        <f t="shared" si="53"/>
        <v>5765</v>
      </c>
      <c r="AC350" s="4">
        <f t="shared" si="54"/>
        <v>5765</v>
      </c>
      <c r="AE350" s="4">
        <f t="shared" si="55"/>
        <v>0</v>
      </c>
      <c r="AF350" s="4">
        <f t="shared" si="56"/>
        <v>0</v>
      </c>
      <c r="AG350" s="4">
        <f t="shared" si="57"/>
        <v>0</v>
      </c>
      <c r="AH350" s="4">
        <f t="shared" si="58"/>
        <v>5699</v>
      </c>
      <c r="AI350" s="4">
        <f t="shared" si="59"/>
        <v>5699</v>
      </c>
    </row>
    <row r="351" spans="2:35" x14ac:dyDescent="0.25">
      <c r="B351" s="2" t="s">
        <v>346</v>
      </c>
      <c r="C351">
        <v>186</v>
      </c>
      <c r="J351">
        <v>191</v>
      </c>
      <c r="Q351">
        <v>377</v>
      </c>
      <c r="Y351" s="4">
        <f t="shared" si="50"/>
        <v>186</v>
      </c>
      <c r="Z351" s="4">
        <f t="shared" si="51"/>
        <v>0</v>
      </c>
      <c r="AA351" s="4">
        <f t="shared" si="52"/>
        <v>186</v>
      </c>
      <c r="AB351" s="4">
        <f t="shared" si="53"/>
        <v>0</v>
      </c>
      <c r="AC351" s="4">
        <f t="shared" si="54"/>
        <v>186</v>
      </c>
      <c r="AE351" s="4">
        <f t="shared" si="55"/>
        <v>191</v>
      </c>
      <c r="AF351" s="4">
        <f t="shared" si="56"/>
        <v>0</v>
      </c>
      <c r="AG351" s="4">
        <f t="shared" si="57"/>
        <v>191</v>
      </c>
      <c r="AH351" s="4">
        <f t="shared" si="58"/>
        <v>0</v>
      </c>
      <c r="AI351" s="4">
        <f t="shared" si="59"/>
        <v>191</v>
      </c>
    </row>
    <row r="352" spans="2:35" x14ac:dyDescent="0.25">
      <c r="B352" s="2" t="s">
        <v>347</v>
      </c>
      <c r="C352">
        <v>189</v>
      </c>
      <c r="I352">
        <v>73</v>
      </c>
      <c r="J352">
        <v>193</v>
      </c>
      <c r="P352">
        <v>48</v>
      </c>
      <c r="Q352">
        <v>503</v>
      </c>
      <c r="Y352" s="4">
        <f t="shared" si="50"/>
        <v>189</v>
      </c>
      <c r="Z352" s="4">
        <f t="shared" si="51"/>
        <v>73</v>
      </c>
      <c r="AA352" s="4">
        <f t="shared" si="52"/>
        <v>262</v>
      </c>
      <c r="AB352" s="4">
        <f t="shared" si="53"/>
        <v>0</v>
      </c>
      <c r="AC352" s="4">
        <f t="shared" si="54"/>
        <v>262</v>
      </c>
      <c r="AE352" s="4">
        <f t="shared" si="55"/>
        <v>193</v>
      </c>
      <c r="AF352" s="4">
        <f t="shared" si="56"/>
        <v>48</v>
      </c>
      <c r="AG352" s="4">
        <f t="shared" si="57"/>
        <v>241</v>
      </c>
      <c r="AH352" s="4">
        <f t="shared" si="58"/>
        <v>0</v>
      </c>
      <c r="AI352" s="4">
        <f t="shared" si="59"/>
        <v>241</v>
      </c>
    </row>
    <row r="353" spans="2:35" x14ac:dyDescent="0.25">
      <c r="B353" s="2" t="s">
        <v>348</v>
      </c>
      <c r="C353">
        <v>1023</v>
      </c>
      <c r="I353">
        <v>288</v>
      </c>
      <c r="J353">
        <v>1004</v>
      </c>
      <c r="P353">
        <v>300</v>
      </c>
      <c r="Q353">
        <v>2615</v>
      </c>
      <c r="Y353" s="4">
        <f t="shared" si="50"/>
        <v>1023</v>
      </c>
      <c r="Z353" s="4">
        <f t="shared" si="51"/>
        <v>288</v>
      </c>
      <c r="AA353" s="4">
        <f t="shared" si="52"/>
        <v>1311</v>
      </c>
      <c r="AB353" s="4">
        <f t="shared" si="53"/>
        <v>0</v>
      </c>
      <c r="AC353" s="4">
        <f t="shared" si="54"/>
        <v>1311</v>
      </c>
      <c r="AE353" s="4">
        <f t="shared" si="55"/>
        <v>1004</v>
      </c>
      <c r="AF353" s="4">
        <f t="shared" si="56"/>
        <v>300</v>
      </c>
      <c r="AG353" s="4">
        <f t="shared" si="57"/>
        <v>1304</v>
      </c>
      <c r="AH353" s="4">
        <f t="shared" si="58"/>
        <v>0</v>
      </c>
      <c r="AI353" s="4">
        <f t="shared" si="59"/>
        <v>1304</v>
      </c>
    </row>
    <row r="354" spans="2:35" x14ac:dyDescent="0.25">
      <c r="B354" s="2" t="s">
        <v>349</v>
      </c>
      <c r="G354">
        <v>640</v>
      </c>
      <c r="N354">
        <v>628</v>
      </c>
      <c r="Q354">
        <v>1268</v>
      </c>
      <c r="Y354" s="4">
        <f t="shared" si="50"/>
        <v>0</v>
      </c>
      <c r="Z354" s="4">
        <f t="shared" si="51"/>
        <v>0</v>
      </c>
      <c r="AA354" s="4">
        <f t="shared" si="52"/>
        <v>0</v>
      </c>
      <c r="AB354" s="4">
        <f t="shared" si="53"/>
        <v>640</v>
      </c>
      <c r="AC354" s="4">
        <f t="shared" si="54"/>
        <v>640</v>
      </c>
      <c r="AE354" s="4">
        <f t="shared" si="55"/>
        <v>0</v>
      </c>
      <c r="AF354" s="4">
        <f t="shared" si="56"/>
        <v>0</v>
      </c>
      <c r="AG354" s="4">
        <f t="shared" si="57"/>
        <v>0</v>
      </c>
      <c r="AH354" s="4">
        <f t="shared" si="58"/>
        <v>628</v>
      </c>
      <c r="AI354" s="4">
        <f t="shared" si="59"/>
        <v>628</v>
      </c>
    </row>
    <row r="355" spans="2:35" x14ac:dyDescent="0.25">
      <c r="B355" s="2" t="s">
        <v>350</v>
      </c>
      <c r="C355">
        <v>526</v>
      </c>
      <c r="I355">
        <v>166</v>
      </c>
      <c r="J355">
        <v>564</v>
      </c>
      <c r="P355">
        <v>155</v>
      </c>
      <c r="Q355">
        <v>1411</v>
      </c>
      <c r="Y355" s="4">
        <f t="shared" si="50"/>
        <v>526</v>
      </c>
      <c r="Z355" s="4">
        <f t="shared" si="51"/>
        <v>166</v>
      </c>
      <c r="AA355" s="4">
        <f t="shared" si="52"/>
        <v>692</v>
      </c>
      <c r="AB355" s="4">
        <f t="shared" si="53"/>
        <v>0</v>
      </c>
      <c r="AC355" s="4">
        <f t="shared" si="54"/>
        <v>692</v>
      </c>
      <c r="AE355" s="4">
        <f t="shared" si="55"/>
        <v>564</v>
      </c>
      <c r="AF355" s="4">
        <f t="shared" si="56"/>
        <v>155</v>
      </c>
      <c r="AG355" s="4">
        <f t="shared" si="57"/>
        <v>719</v>
      </c>
      <c r="AH355" s="4">
        <f t="shared" si="58"/>
        <v>0</v>
      </c>
      <c r="AI355" s="4">
        <f t="shared" si="59"/>
        <v>719</v>
      </c>
    </row>
    <row r="356" spans="2:35" x14ac:dyDescent="0.25">
      <c r="B356" s="2" t="s">
        <v>351</v>
      </c>
      <c r="C356">
        <v>55</v>
      </c>
      <c r="G356">
        <v>44</v>
      </c>
      <c r="I356">
        <v>13</v>
      </c>
      <c r="J356">
        <v>57</v>
      </c>
      <c r="N356">
        <v>38</v>
      </c>
      <c r="P356">
        <v>16</v>
      </c>
      <c r="Q356">
        <v>223</v>
      </c>
      <c r="Y356" s="4">
        <f t="shared" si="50"/>
        <v>55</v>
      </c>
      <c r="Z356" s="4">
        <f t="shared" si="51"/>
        <v>13</v>
      </c>
      <c r="AA356" s="4">
        <f t="shared" si="52"/>
        <v>68</v>
      </c>
      <c r="AB356" s="4">
        <f t="shared" si="53"/>
        <v>44</v>
      </c>
      <c r="AC356" s="4">
        <f t="shared" si="54"/>
        <v>112</v>
      </c>
      <c r="AE356" s="4">
        <f t="shared" si="55"/>
        <v>57</v>
      </c>
      <c r="AF356" s="4">
        <f t="shared" si="56"/>
        <v>16</v>
      </c>
      <c r="AG356" s="4">
        <f t="shared" si="57"/>
        <v>73</v>
      </c>
      <c r="AH356" s="4">
        <f t="shared" si="58"/>
        <v>38</v>
      </c>
      <c r="AI356" s="4">
        <f t="shared" si="59"/>
        <v>111</v>
      </c>
    </row>
    <row r="357" spans="2:35" x14ac:dyDescent="0.25">
      <c r="B357" s="2" t="s">
        <v>352</v>
      </c>
      <c r="C357">
        <v>28</v>
      </c>
      <c r="J357">
        <v>24</v>
      </c>
      <c r="Q357">
        <v>52</v>
      </c>
      <c r="Y357" s="4">
        <f t="shared" si="50"/>
        <v>28</v>
      </c>
      <c r="Z357" s="4">
        <f t="shared" si="51"/>
        <v>0</v>
      </c>
      <c r="AA357" s="4">
        <f t="shared" si="52"/>
        <v>28</v>
      </c>
      <c r="AB357" s="4">
        <f t="shared" si="53"/>
        <v>0</v>
      </c>
      <c r="AC357" s="4">
        <f t="shared" si="54"/>
        <v>28</v>
      </c>
      <c r="AE357" s="4">
        <f t="shared" si="55"/>
        <v>24</v>
      </c>
      <c r="AF357" s="4">
        <f t="shared" si="56"/>
        <v>0</v>
      </c>
      <c r="AG357" s="4">
        <f t="shared" si="57"/>
        <v>24</v>
      </c>
      <c r="AH357" s="4">
        <f t="shared" si="58"/>
        <v>0</v>
      </c>
      <c r="AI357" s="4">
        <f t="shared" si="59"/>
        <v>24</v>
      </c>
    </row>
    <row r="358" spans="2:35" x14ac:dyDescent="0.25">
      <c r="B358" s="2" t="s">
        <v>353</v>
      </c>
      <c r="C358">
        <v>99</v>
      </c>
      <c r="I358">
        <v>24</v>
      </c>
      <c r="J358">
        <v>103</v>
      </c>
      <c r="P358">
        <v>21</v>
      </c>
      <c r="Q358">
        <v>247</v>
      </c>
      <c r="Y358" s="4">
        <f t="shared" si="50"/>
        <v>99</v>
      </c>
      <c r="Z358" s="4">
        <f t="shared" si="51"/>
        <v>24</v>
      </c>
      <c r="AA358" s="4">
        <f t="shared" si="52"/>
        <v>123</v>
      </c>
      <c r="AB358" s="4">
        <f t="shared" si="53"/>
        <v>0</v>
      </c>
      <c r="AC358" s="4">
        <f t="shared" si="54"/>
        <v>123</v>
      </c>
      <c r="AE358" s="4">
        <f t="shared" si="55"/>
        <v>103</v>
      </c>
      <c r="AF358" s="4">
        <f t="shared" si="56"/>
        <v>21</v>
      </c>
      <c r="AG358" s="4">
        <f t="shared" si="57"/>
        <v>124</v>
      </c>
      <c r="AH358" s="4">
        <f t="shared" si="58"/>
        <v>0</v>
      </c>
      <c r="AI358" s="4">
        <f t="shared" si="59"/>
        <v>124</v>
      </c>
    </row>
    <row r="359" spans="2:35" x14ac:dyDescent="0.25">
      <c r="B359" s="2" t="s">
        <v>354</v>
      </c>
      <c r="G359">
        <v>46</v>
      </c>
      <c r="N359">
        <v>59</v>
      </c>
      <c r="Q359">
        <v>105</v>
      </c>
      <c r="Y359" s="4">
        <f t="shared" si="50"/>
        <v>0</v>
      </c>
      <c r="Z359" s="4">
        <f t="shared" si="51"/>
        <v>0</v>
      </c>
      <c r="AA359" s="4">
        <f t="shared" si="52"/>
        <v>0</v>
      </c>
      <c r="AB359" s="4">
        <f t="shared" si="53"/>
        <v>46</v>
      </c>
      <c r="AC359" s="4">
        <f t="shared" si="54"/>
        <v>46</v>
      </c>
      <c r="AE359" s="4">
        <f t="shared" si="55"/>
        <v>0</v>
      </c>
      <c r="AF359" s="4">
        <f t="shared" si="56"/>
        <v>0</v>
      </c>
      <c r="AG359" s="4">
        <f t="shared" si="57"/>
        <v>0</v>
      </c>
      <c r="AH359" s="4">
        <f t="shared" si="58"/>
        <v>59</v>
      </c>
      <c r="AI359" s="4">
        <f t="shared" si="59"/>
        <v>59</v>
      </c>
    </row>
    <row r="360" spans="2:35" x14ac:dyDescent="0.25">
      <c r="B360" s="2" t="s">
        <v>355</v>
      </c>
      <c r="C360">
        <v>323</v>
      </c>
      <c r="I360">
        <v>90</v>
      </c>
      <c r="J360">
        <v>368</v>
      </c>
      <c r="P360">
        <v>96</v>
      </c>
      <c r="Q360">
        <v>877</v>
      </c>
      <c r="Y360" s="4">
        <f t="shared" si="50"/>
        <v>323</v>
      </c>
      <c r="Z360" s="4">
        <f t="shared" si="51"/>
        <v>90</v>
      </c>
      <c r="AA360" s="4">
        <f t="shared" si="52"/>
        <v>413</v>
      </c>
      <c r="AB360" s="4">
        <f t="shared" si="53"/>
        <v>0</v>
      </c>
      <c r="AC360" s="4">
        <f t="shared" si="54"/>
        <v>413</v>
      </c>
      <c r="AE360" s="4">
        <f t="shared" si="55"/>
        <v>368</v>
      </c>
      <c r="AF360" s="4">
        <f t="shared" si="56"/>
        <v>96</v>
      </c>
      <c r="AG360" s="4">
        <f t="shared" si="57"/>
        <v>464</v>
      </c>
      <c r="AH360" s="4">
        <f t="shared" si="58"/>
        <v>0</v>
      </c>
      <c r="AI360" s="4">
        <f t="shared" si="59"/>
        <v>464</v>
      </c>
    </row>
    <row r="361" spans="2:35" x14ac:dyDescent="0.25">
      <c r="B361" s="2" t="s">
        <v>356</v>
      </c>
      <c r="C361">
        <v>422</v>
      </c>
      <c r="G361">
        <v>223</v>
      </c>
      <c r="I361">
        <v>133</v>
      </c>
      <c r="J361">
        <v>437</v>
      </c>
      <c r="N361">
        <v>228</v>
      </c>
      <c r="P361">
        <v>129</v>
      </c>
      <c r="Q361">
        <v>1572</v>
      </c>
      <c r="Y361" s="4">
        <f t="shared" si="50"/>
        <v>422</v>
      </c>
      <c r="Z361" s="4">
        <f t="shared" si="51"/>
        <v>133</v>
      </c>
      <c r="AA361" s="4">
        <f t="shared" si="52"/>
        <v>555</v>
      </c>
      <c r="AB361" s="4">
        <f t="shared" si="53"/>
        <v>223</v>
      </c>
      <c r="AC361" s="4">
        <f t="shared" si="54"/>
        <v>778</v>
      </c>
      <c r="AE361" s="4">
        <f t="shared" si="55"/>
        <v>437</v>
      </c>
      <c r="AF361" s="4">
        <f t="shared" si="56"/>
        <v>129</v>
      </c>
      <c r="AG361" s="4">
        <f t="shared" si="57"/>
        <v>566</v>
      </c>
      <c r="AH361" s="4">
        <f t="shared" si="58"/>
        <v>228</v>
      </c>
      <c r="AI361" s="4">
        <f t="shared" si="59"/>
        <v>794</v>
      </c>
    </row>
    <row r="362" spans="2:35" x14ac:dyDescent="0.25">
      <c r="B362" s="2" t="s">
        <v>357</v>
      </c>
      <c r="C362">
        <v>420</v>
      </c>
      <c r="I362">
        <v>125</v>
      </c>
      <c r="J362">
        <v>441</v>
      </c>
      <c r="P362">
        <v>141</v>
      </c>
      <c r="Q362">
        <v>1127</v>
      </c>
      <c r="Y362" s="4">
        <f t="shared" si="50"/>
        <v>420</v>
      </c>
      <c r="Z362" s="4">
        <f t="shared" si="51"/>
        <v>125</v>
      </c>
      <c r="AA362" s="4">
        <f t="shared" si="52"/>
        <v>545</v>
      </c>
      <c r="AB362" s="4">
        <f t="shared" si="53"/>
        <v>0</v>
      </c>
      <c r="AC362" s="4">
        <f t="shared" si="54"/>
        <v>545</v>
      </c>
      <c r="AE362" s="4">
        <f t="shared" si="55"/>
        <v>441</v>
      </c>
      <c r="AF362" s="4">
        <f t="shared" si="56"/>
        <v>141</v>
      </c>
      <c r="AG362" s="4">
        <f t="shared" si="57"/>
        <v>582</v>
      </c>
      <c r="AH362" s="4">
        <f t="shared" si="58"/>
        <v>0</v>
      </c>
      <c r="AI362" s="4">
        <f t="shared" si="59"/>
        <v>582</v>
      </c>
    </row>
    <row r="363" spans="2:35" x14ac:dyDescent="0.25">
      <c r="B363" s="2" t="s">
        <v>358</v>
      </c>
      <c r="G363">
        <v>278</v>
      </c>
      <c r="N363">
        <v>254</v>
      </c>
      <c r="Q363">
        <v>532</v>
      </c>
      <c r="Y363" s="4">
        <f t="shared" si="50"/>
        <v>0</v>
      </c>
      <c r="Z363" s="4">
        <f t="shared" si="51"/>
        <v>0</v>
      </c>
      <c r="AA363" s="4">
        <f t="shared" si="52"/>
        <v>0</v>
      </c>
      <c r="AB363" s="4">
        <f t="shared" si="53"/>
        <v>278</v>
      </c>
      <c r="AC363" s="4">
        <f t="shared" si="54"/>
        <v>278</v>
      </c>
      <c r="AE363" s="4">
        <f t="shared" si="55"/>
        <v>0</v>
      </c>
      <c r="AF363" s="4">
        <f t="shared" si="56"/>
        <v>0</v>
      </c>
      <c r="AG363" s="4">
        <f t="shared" si="57"/>
        <v>0</v>
      </c>
      <c r="AH363" s="4">
        <f t="shared" si="58"/>
        <v>254</v>
      </c>
      <c r="AI363" s="4">
        <f t="shared" si="59"/>
        <v>254</v>
      </c>
    </row>
    <row r="364" spans="2:35" x14ac:dyDescent="0.25">
      <c r="B364" s="2" t="s">
        <v>359</v>
      </c>
      <c r="C364">
        <v>75</v>
      </c>
      <c r="J364">
        <v>73</v>
      </c>
      <c r="Q364">
        <v>148</v>
      </c>
      <c r="Y364" s="4">
        <f t="shared" si="50"/>
        <v>75</v>
      </c>
      <c r="Z364" s="4">
        <f t="shared" si="51"/>
        <v>0</v>
      </c>
      <c r="AA364" s="4">
        <f t="shared" si="52"/>
        <v>75</v>
      </c>
      <c r="AB364" s="4">
        <f t="shared" si="53"/>
        <v>0</v>
      </c>
      <c r="AC364" s="4">
        <f t="shared" si="54"/>
        <v>75</v>
      </c>
      <c r="AE364" s="4">
        <f t="shared" si="55"/>
        <v>73</v>
      </c>
      <c r="AF364" s="4">
        <f t="shared" si="56"/>
        <v>0</v>
      </c>
      <c r="AG364" s="4">
        <f t="shared" si="57"/>
        <v>73</v>
      </c>
      <c r="AH364" s="4">
        <f t="shared" si="58"/>
        <v>0</v>
      </c>
      <c r="AI364" s="4">
        <f t="shared" si="59"/>
        <v>73</v>
      </c>
    </row>
    <row r="365" spans="2:35" x14ac:dyDescent="0.25">
      <c r="B365" s="2" t="s">
        <v>360</v>
      </c>
      <c r="C365">
        <v>312</v>
      </c>
      <c r="J365">
        <v>311</v>
      </c>
      <c r="Q365">
        <v>623</v>
      </c>
      <c r="Y365" s="4">
        <f t="shared" si="50"/>
        <v>312</v>
      </c>
      <c r="Z365" s="4">
        <f t="shared" si="51"/>
        <v>0</v>
      </c>
      <c r="AA365" s="4">
        <f t="shared" si="52"/>
        <v>312</v>
      </c>
      <c r="AB365" s="4">
        <f t="shared" si="53"/>
        <v>0</v>
      </c>
      <c r="AC365" s="4">
        <f t="shared" si="54"/>
        <v>312</v>
      </c>
      <c r="AE365" s="4">
        <f t="shared" si="55"/>
        <v>311</v>
      </c>
      <c r="AF365" s="4">
        <f t="shared" si="56"/>
        <v>0</v>
      </c>
      <c r="AG365" s="4">
        <f t="shared" si="57"/>
        <v>311</v>
      </c>
      <c r="AH365" s="4">
        <f t="shared" si="58"/>
        <v>0</v>
      </c>
      <c r="AI365" s="4">
        <f t="shared" si="59"/>
        <v>311</v>
      </c>
    </row>
    <row r="366" spans="2:35" x14ac:dyDescent="0.25">
      <c r="B366" s="2" t="s">
        <v>361</v>
      </c>
      <c r="C366">
        <v>632</v>
      </c>
      <c r="I366">
        <v>171</v>
      </c>
      <c r="J366">
        <v>632</v>
      </c>
      <c r="P366">
        <v>154</v>
      </c>
      <c r="Q366">
        <v>1589</v>
      </c>
      <c r="Y366" s="4">
        <f t="shared" si="50"/>
        <v>632</v>
      </c>
      <c r="Z366" s="4">
        <f t="shared" si="51"/>
        <v>171</v>
      </c>
      <c r="AA366" s="4">
        <f t="shared" si="52"/>
        <v>803</v>
      </c>
      <c r="AB366" s="4">
        <f t="shared" si="53"/>
        <v>0</v>
      </c>
      <c r="AC366" s="4">
        <f t="shared" si="54"/>
        <v>803</v>
      </c>
      <c r="AE366" s="4">
        <f t="shared" si="55"/>
        <v>632</v>
      </c>
      <c r="AF366" s="4">
        <f t="shared" si="56"/>
        <v>154</v>
      </c>
      <c r="AG366" s="4">
        <f t="shared" si="57"/>
        <v>786</v>
      </c>
      <c r="AH366" s="4">
        <f t="shared" si="58"/>
        <v>0</v>
      </c>
      <c r="AI366" s="4">
        <f t="shared" si="59"/>
        <v>786</v>
      </c>
    </row>
    <row r="367" spans="2:35" x14ac:dyDescent="0.25">
      <c r="B367" s="2" t="s">
        <v>362</v>
      </c>
      <c r="G367">
        <v>536</v>
      </c>
      <c r="N367">
        <v>516</v>
      </c>
      <c r="Q367">
        <v>1052</v>
      </c>
      <c r="Y367" s="4">
        <f t="shared" si="50"/>
        <v>0</v>
      </c>
      <c r="Z367" s="4">
        <f t="shared" si="51"/>
        <v>0</v>
      </c>
      <c r="AA367" s="4">
        <f t="shared" si="52"/>
        <v>0</v>
      </c>
      <c r="AB367" s="4">
        <f t="shared" si="53"/>
        <v>536</v>
      </c>
      <c r="AC367" s="4">
        <f t="shared" si="54"/>
        <v>536</v>
      </c>
      <c r="AE367" s="4">
        <f t="shared" si="55"/>
        <v>0</v>
      </c>
      <c r="AF367" s="4">
        <f t="shared" si="56"/>
        <v>0</v>
      </c>
      <c r="AG367" s="4">
        <f t="shared" si="57"/>
        <v>0</v>
      </c>
      <c r="AH367" s="4">
        <f t="shared" si="58"/>
        <v>516</v>
      </c>
      <c r="AI367" s="4">
        <f t="shared" si="59"/>
        <v>516</v>
      </c>
    </row>
    <row r="368" spans="2:35" x14ac:dyDescent="0.25">
      <c r="B368" s="2" t="s">
        <v>363</v>
      </c>
      <c r="G368">
        <v>180</v>
      </c>
      <c r="N368">
        <v>163</v>
      </c>
      <c r="Q368">
        <v>343</v>
      </c>
      <c r="Y368" s="4">
        <f t="shared" si="50"/>
        <v>0</v>
      </c>
      <c r="Z368" s="4">
        <f t="shared" si="51"/>
        <v>0</v>
      </c>
      <c r="AA368" s="4">
        <f t="shared" si="52"/>
        <v>0</v>
      </c>
      <c r="AB368" s="4">
        <f t="shared" si="53"/>
        <v>180</v>
      </c>
      <c r="AC368" s="4">
        <f t="shared" si="54"/>
        <v>180</v>
      </c>
      <c r="AE368" s="4">
        <f t="shared" si="55"/>
        <v>0</v>
      </c>
      <c r="AF368" s="4">
        <f t="shared" si="56"/>
        <v>0</v>
      </c>
      <c r="AG368" s="4">
        <f t="shared" si="57"/>
        <v>0</v>
      </c>
      <c r="AH368" s="4">
        <f t="shared" si="58"/>
        <v>163</v>
      </c>
      <c r="AI368" s="4">
        <f t="shared" si="59"/>
        <v>163</v>
      </c>
    </row>
    <row r="369" spans="2:35" x14ac:dyDescent="0.25">
      <c r="B369" s="2" t="s">
        <v>364</v>
      </c>
      <c r="G369">
        <v>51</v>
      </c>
      <c r="N369">
        <v>58</v>
      </c>
      <c r="Q369">
        <v>109</v>
      </c>
      <c r="Y369" s="4">
        <f t="shared" si="50"/>
        <v>0</v>
      </c>
      <c r="Z369" s="4">
        <f t="shared" si="51"/>
        <v>0</v>
      </c>
      <c r="AA369" s="4">
        <f t="shared" si="52"/>
        <v>0</v>
      </c>
      <c r="AB369" s="4">
        <f t="shared" si="53"/>
        <v>51</v>
      </c>
      <c r="AC369" s="4">
        <f t="shared" si="54"/>
        <v>51</v>
      </c>
      <c r="AE369" s="4">
        <f t="shared" si="55"/>
        <v>0</v>
      </c>
      <c r="AF369" s="4">
        <f t="shared" si="56"/>
        <v>0</v>
      </c>
      <c r="AG369" s="4">
        <f t="shared" si="57"/>
        <v>0</v>
      </c>
      <c r="AH369" s="4">
        <f t="shared" si="58"/>
        <v>58</v>
      </c>
      <c r="AI369" s="4">
        <f t="shared" si="59"/>
        <v>58</v>
      </c>
    </row>
    <row r="370" spans="2:35" x14ac:dyDescent="0.25">
      <c r="B370" s="2" t="s">
        <v>365</v>
      </c>
      <c r="C370">
        <v>19</v>
      </c>
      <c r="J370">
        <v>21</v>
      </c>
      <c r="Q370">
        <v>40</v>
      </c>
      <c r="Y370" s="4">
        <f t="shared" si="50"/>
        <v>19</v>
      </c>
      <c r="Z370" s="4">
        <f t="shared" si="51"/>
        <v>0</v>
      </c>
      <c r="AA370" s="4">
        <f t="shared" si="52"/>
        <v>19</v>
      </c>
      <c r="AB370" s="4">
        <f t="shared" si="53"/>
        <v>0</v>
      </c>
      <c r="AC370" s="4">
        <f t="shared" si="54"/>
        <v>19</v>
      </c>
      <c r="AE370" s="4">
        <f t="shared" si="55"/>
        <v>21</v>
      </c>
      <c r="AF370" s="4">
        <f t="shared" si="56"/>
        <v>0</v>
      </c>
      <c r="AG370" s="4">
        <f t="shared" si="57"/>
        <v>21</v>
      </c>
      <c r="AH370" s="4">
        <f t="shared" si="58"/>
        <v>0</v>
      </c>
      <c r="AI370" s="4">
        <f t="shared" si="59"/>
        <v>21</v>
      </c>
    </row>
    <row r="371" spans="2:35" x14ac:dyDescent="0.25">
      <c r="B371" s="2" t="s">
        <v>366</v>
      </c>
      <c r="C371">
        <v>33</v>
      </c>
      <c r="I371">
        <v>23</v>
      </c>
      <c r="J371">
        <v>29</v>
      </c>
      <c r="P371">
        <v>26</v>
      </c>
      <c r="Q371">
        <v>111</v>
      </c>
      <c r="Y371" s="4">
        <f t="shared" si="50"/>
        <v>33</v>
      </c>
      <c r="Z371" s="4">
        <f t="shared" si="51"/>
        <v>23</v>
      </c>
      <c r="AA371" s="4">
        <f t="shared" si="52"/>
        <v>56</v>
      </c>
      <c r="AB371" s="4">
        <f t="shared" si="53"/>
        <v>0</v>
      </c>
      <c r="AC371" s="4">
        <f t="shared" si="54"/>
        <v>56</v>
      </c>
      <c r="AE371" s="4">
        <f t="shared" si="55"/>
        <v>29</v>
      </c>
      <c r="AF371" s="4">
        <f t="shared" si="56"/>
        <v>26</v>
      </c>
      <c r="AG371" s="4">
        <f t="shared" si="57"/>
        <v>55</v>
      </c>
      <c r="AH371" s="4">
        <f t="shared" si="58"/>
        <v>0</v>
      </c>
      <c r="AI371" s="4">
        <f t="shared" si="59"/>
        <v>55</v>
      </c>
    </row>
    <row r="372" spans="2:35" x14ac:dyDescent="0.25">
      <c r="B372" s="2" t="s">
        <v>367</v>
      </c>
      <c r="C372">
        <v>898</v>
      </c>
      <c r="I372">
        <v>235</v>
      </c>
      <c r="J372">
        <v>921</v>
      </c>
      <c r="P372">
        <v>217</v>
      </c>
      <c r="Q372">
        <v>2271</v>
      </c>
      <c r="Y372" s="4">
        <f t="shared" si="50"/>
        <v>898</v>
      </c>
      <c r="Z372" s="4">
        <f t="shared" si="51"/>
        <v>235</v>
      </c>
      <c r="AA372" s="4">
        <f t="shared" si="52"/>
        <v>1133</v>
      </c>
      <c r="AB372" s="4">
        <f t="shared" si="53"/>
        <v>0</v>
      </c>
      <c r="AC372" s="4">
        <f t="shared" si="54"/>
        <v>1133</v>
      </c>
      <c r="AE372" s="4">
        <f t="shared" si="55"/>
        <v>921</v>
      </c>
      <c r="AF372" s="4">
        <f t="shared" si="56"/>
        <v>217</v>
      </c>
      <c r="AG372" s="4">
        <f t="shared" si="57"/>
        <v>1138</v>
      </c>
      <c r="AH372" s="4">
        <f t="shared" si="58"/>
        <v>0</v>
      </c>
      <c r="AI372" s="4">
        <f t="shared" si="59"/>
        <v>1138</v>
      </c>
    </row>
    <row r="373" spans="2:35" x14ac:dyDescent="0.25">
      <c r="B373" s="2" t="s">
        <v>368</v>
      </c>
      <c r="G373">
        <v>374</v>
      </c>
      <c r="N373">
        <v>424</v>
      </c>
      <c r="Q373">
        <v>798</v>
      </c>
      <c r="Y373" s="4">
        <f t="shared" si="50"/>
        <v>0</v>
      </c>
      <c r="Z373" s="4">
        <f t="shared" si="51"/>
        <v>0</v>
      </c>
      <c r="AA373" s="4">
        <f t="shared" si="52"/>
        <v>0</v>
      </c>
      <c r="AB373" s="4">
        <f t="shared" si="53"/>
        <v>374</v>
      </c>
      <c r="AC373" s="4">
        <f t="shared" si="54"/>
        <v>374</v>
      </c>
      <c r="AE373" s="4">
        <f t="shared" si="55"/>
        <v>0</v>
      </c>
      <c r="AF373" s="4">
        <f t="shared" si="56"/>
        <v>0</v>
      </c>
      <c r="AG373" s="4">
        <f t="shared" si="57"/>
        <v>0</v>
      </c>
      <c r="AH373" s="4">
        <f t="shared" si="58"/>
        <v>424</v>
      </c>
      <c r="AI373" s="4">
        <f t="shared" si="59"/>
        <v>424</v>
      </c>
    </row>
    <row r="374" spans="2:35" x14ac:dyDescent="0.25">
      <c r="B374" s="2" t="s">
        <v>369</v>
      </c>
      <c r="C374">
        <v>30</v>
      </c>
      <c r="I374">
        <v>9</v>
      </c>
      <c r="J374">
        <v>32</v>
      </c>
      <c r="P374">
        <v>8</v>
      </c>
      <c r="Q374">
        <v>79</v>
      </c>
      <c r="Y374" s="4">
        <f t="shared" si="50"/>
        <v>30</v>
      </c>
      <c r="Z374" s="4">
        <f t="shared" si="51"/>
        <v>9</v>
      </c>
      <c r="AA374" s="4">
        <f t="shared" si="52"/>
        <v>39</v>
      </c>
      <c r="AB374" s="4">
        <f t="shared" si="53"/>
        <v>0</v>
      </c>
      <c r="AC374" s="4">
        <f t="shared" si="54"/>
        <v>39</v>
      </c>
      <c r="AE374" s="4">
        <f t="shared" si="55"/>
        <v>32</v>
      </c>
      <c r="AF374" s="4">
        <f t="shared" si="56"/>
        <v>8</v>
      </c>
      <c r="AG374" s="4">
        <f t="shared" si="57"/>
        <v>40</v>
      </c>
      <c r="AH374" s="4">
        <f t="shared" si="58"/>
        <v>0</v>
      </c>
      <c r="AI374" s="4">
        <f t="shared" si="59"/>
        <v>40</v>
      </c>
    </row>
    <row r="375" spans="2:35" x14ac:dyDescent="0.25">
      <c r="B375" s="2" t="s">
        <v>370</v>
      </c>
      <c r="C375">
        <v>124</v>
      </c>
      <c r="I375">
        <v>42</v>
      </c>
      <c r="J375">
        <v>120</v>
      </c>
      <c r="P375">
        <v>43</v>
      </c>
      <c r="Q375">
        <v>329</v>
      </c>
      <c r="Y375" s="4">
        <f t="shared" si="50"/>
        <v>124</v>
      </c>
      <c r="Z375" s="4">
        <f t="shared" si="51"/>
        <v>42</v>
      </c>
      <c r="AA375" s="4">
        <f t="shared" si="52"/>
        <v>166</v>
      </c>
      <c r="AB375" s="4">
        <f t="shared" si="53"/>
        <v>0</v>
      </c>
      <c r="AC375" s="4">
        <f t="shared" si="54"/>
        <v>166</v>
      </c>
      <c r="AE375" s="4">
        <f t="shared" si="55"/>
        <v>120</v>
      </c>
      <c r="AF375" s="4">
        <f t="shared" si="56"/>
        <v>43</v>
      </c>
      <c r="AG375" s="4">
        <f t="shared" si="57"/>
        <v>163</v>
      </c>
      <c r="AH375" s="4">
        <f t="shared" si="58"/>
        <v>0</v>
      </c>
      <c r="AI375" s="4">
        <f t="shared" si="59"/>
        <v>163</v>
      </c>
    </row>
    <row r="376" spans="2:35" x14ac:dyDescent="0.25">
      <c r="B376" s="2" t="s">
        <v>371</v>
      </c>
      <c r="G376">
        <v>82</v>
      </c>
      <c r="N376">
        <v>83</v>
      </c>
      <c r="Q376">
        <v>165</v>
      </c>
      <c r="Y376" s="4">
        <f t="shared" si="50"/>
        <v>0</v>
      </c>
      <c r="Z376" s="4">
        <f t="shared" si="51"/>
        <v>0</v>
      </c>
      <c r="AA376" s="4">
        <f t="shared" si="52"/>
        <v>0</v>
      </c>
      <c r="AB376" s="4">
        <f t="shared" si="53"/>
        <v>82</v>
      </c>
      <c r="AC376" s="4">
        <f t="shared" si="54"/>
        <v>82</v>
      </c>
      <c r="AE376" s="4">
        <f t="shared" si="55"/>
        <v>0</v>
      </c>
      <c r="AF376" s="4">
        <f t="shared" si="56"/>
        <v>0</v>
      </c>
      <c r="AG376" s="4">
        <f t="shared" si="57"/>
        <v>0</v>
      </c>
      <c r="AH376" s="4">
        <f t="shared" si="58"/>
        <v>83</v>
      </c>
      <c r="AI376" s="4">
        <f t="shared" si="59"/>
        <v>83</v>
      </c>
    </row>
    <row r="377" spans="2:35" x14ac:dyDescent="0.25">
      <c r="B377" s="2" t="s">
        <v>372</v>
      </c>
      <c r="C377">
        <v>371</v>
      </c>
      <c r="I377">
        <v>84</v>
      </c>
      <c r="J377">
        <v>420</v>
      </c>
      <c r="P377">
        <v>74</v>
      </c>
      <c r="Q377">
        <v>949</v>
      </c>
      <c r="Y377" s="4">
        <f t="shared" si="50"/>
        <v>371</v>
      </c>
      <c r="Z377" s="4">
        <f t="shared" si="51"/>
        <v>84</v>
      </c>
      <c r="AA377" s="4">
        <f t="shared" si="52"/>
        <v>455</v>
      </c>
      <c r="AB377" s="4">
        <f t="shared" si="53"/>
        <v>0</v>
      </c>
      <c r="AC377" s="4">
        <f t="shared" si="54"/>
        <v>455</v>
      </c>
      <c r="AE377" s="4">
        <f t="shared" si="55"/>
        <v>420</v>
      </c>
      <c r="AF377" s="4">
        <f t="shared" si="56"/>
        <v>74</v>
      </c>
      <c r="AG377" s="4">
        <f t="shared" si="57"/>
        <v>494</v>
      </c>
      <c r="AH377" s="4">
        <f t="shared" si="58"/>
        <v>0</v>
      </c>
      <c r="AI377" s="4">
        <f t="shared" si="59"/>
        <v>494</v>
      </c>
    </row>
    <row r="378" spans="2:35" x14ac:dyDescent="0.25">
      <c r="B378" s="2" t="s">
        <v>373</v>
      </c>
      <c r="C378">
        <v>62</v>
      </c>
      <c r="J378">
        <v>48</v>
      </c>
      <c r="Q378">
        <v>110</v>
      </c>
      <c r="Y378" s="4">
        <f t="shared" si="50"/>
        <v>62</v>
      </c>
      <c r="Z378" s="4">
        <f t="shared" si="51"/>
        <v>0</v>
      </c>
      <c r="AA378" s="4">
        <f t="shared" si="52"/>
        <v>62</v>
      </c>
      <c r="AB378" s="4">
        <f t="shared" si="53"/>
        <v>0</v>
      </c>
      <c r="AC378" s="4">
        <f t="shared" si="54"/>
        <v>62</v>
      </c>
      <c r="AE378" s="4">
        <f t="shared" si="55"/>
        <v>48</v>
      </c>
      <c r="AF378" s="4">
        <f t="shared" si="56"/>
        <v>0</v>
      </c>
      <c r="AG378" s="4">
        <f t="shared" si="57"/>
        <v>48</v>
      </c>
      <c r="AH378" s="4">
        <f t="shared" si="58"/>
        <v>0</v>
      </c>
      <c r="AI378" s="4">
        <f t="shared" si="59"/>
        <v>48</v>
      </c>
    </row>
    <row r="379" spans="2:35" x14ac:dyDescent="0.25">
      <c r="B379" s="2" t="s">
        <v>374</v>
      </c>
      <c r="G379">
        <v>1322</v>
      </c>
      <c r="N379">
        <v>1347</v>
      </c>
      <c r="Q379">
        <v>2669</v>
      </c>
      <c r="Y379" s="4">
        <f t="shared" si="50"/>
        <v>0</v>
      </c>
      <c r="Z379" s="4">
        <f t="shared" si="51"/>
        <v>0</v>
      </c>
      <c r="AA379" s="4">
        <f t="shared" si="52"/>
        <v>0</v>
      </c>
      <c r="AB379" s="4">
        <f t="shared" si="53"/>
        <v>1322</v>
      </c>
      <c r="AC379" s="4">
        <f t="shared" si="54"/>
        <v>1322</v>
      </c>
      <c r="AE379" s="4">
        <f t="shared" si="55"/>
        <v>0</v>
      </c>
      <c r="AF379" s="4">
        <f t="shared" si="56"/>
        <v>0</v>
      </c>
      <c r="AG379" s="4">
        <f t="shared" si="57"/>
        <v>0</v>
      </c>
      <c r="AH379" s="4">
        <f t="shared" si="58"/>
        <v>1347</v>
      </c>
      <c r="AI379" s="4">
        <f t="shared" si="59"/>
        <v>1347</v>
      </c>
    </row>
    <row r="380" spans="2:35" x14ac:dyDescent="0.25">
      <c r="B380" s="2" t="s">
        <v>375</v>
      </c>
      <c r="C380">
        <v>154</v>
      </c>
      <c r="G380">
        <v>85</v>
      </c>
      <c r="I380">
        <v>57</v>
      </c>
      <c r="J380">
        <v>129</v>
      </c>
      <c r="N380">
        <v>89</v>
      </c>
      <c r="P380">
        <v>43</v>
      </c>
      <c r="Q380">
        <v>557</v>
      </c>
      <c r="Y380" s="4">
        <f t="shared" si="50"/>
        <v>154</v>
      </c>
      <c r="Z380" s="4">
        <f t="shared" si="51"/>
        <v>57</v>
      </c>
      <c r="AA380" s="4">
        <f t="shared" si="52"/>
        <v>211</v>
      </c>
      <c r="AB380" s="4">
        <f t="shared" si="53"/>
        <v>85</v>
      </c>
      <c r="AC380" s="4">
        <f t="shared" si="54"/>
        <v>296</v>
      </c>
      <c r="AE380" s="4">
        <f t="shared" si="55"/>
        <v>129</v>
      </c>
      <c r="AF380" s="4">
        <f t="shared" si="56"/>
        <v>43</v>
      </c>
      <c r="AG380" s="4">
        <f t="shared" si="57"/>
        <v>172</v>
      </c>
      <c r="AH380" s="4">
        <f t="shared" si="58"/>
        <v>89</v>
      </c>
      <c r="AI380" s="4">
        <f t="shared" si="59"/>
        <v>261</v>
      </c>
    </row>
    <row r="381" spans="2:35" x14ac:dyDescent="0.25">
      <c r="B381" s="2" t="s">
        <v>376</v>
      </c>
      <c r="G381">
        <v>75</v>
      </c>
      <c r="N381">
        <v>59</v>
      </c>
      <c r="Q381">
        <v>134</v>
      </c>
      <c r="Y381" s="4">
        <f t="shared" si="50"/>
        <v>0</v>
      </c>
      <c r="Z381" s="4">
        <f t="shared" si="51"/>
        <v>0</v>
      </c>
      <c r="AA381" s="4">
        <f t="shared" si="52"/>
        <v>0</v>
      </c>
      <c r="AB381" s="4">
        <f t="shared" si="53"/>
        <v>75</v>
      </c>
      <c r="AC381" s="4">
        <f t="shared" si="54"/>
        <v>75</v>
      </c>
      <c r="AE381" s="4">
        <f t="shared" si="55"/>
        <v>0</v>
      </c>
      <c r="AF381" s="4">
        <f t="shared" si="56"/>
        <v>0</v>
      </c>
      <c r="AG381" s="4">
        <f t="shared" si="57"/>
        <v>0</v>
      </c>
      <c r="AH381" s="4">
        <f t="shared" si="58"/>
        <v>59</v>
      </c>
      <c r="AI381" s="4">
        <f t="shared" si="59"/>
        <v>59</v>
      </c>
    </row>
    <row r="382" spans="2:35" x14ac:dyDescent="0.25">
      <c r="B382" s="2" t="s">
        <v>377</v>
      </c>
      <c r="C382">
        <v>57</v>
      </c>
      <c r="I382">
        <v>3</v>
      </c>
      <c r="J382">
        <v>69</v>
      </c>
      <c r="P382">
        <v>2</v>
      </c>
      <c r="Q382">
        <v>131</v>
      </c>
      <c r="Y382" s="4">
        <f t="shared" si="50"/>
        <v>57</v>
      </c>
      <c r="Z382" s="4">
        <f t="shared" si="51"/>
        <v>3</v>
      </c>
      <c r="AA382" s="4">
        <f t="shared" si="52"/>
        <v>60</v>
      </c>
      <c r="AB382" s="4">
        <f t="shared" si="53"/>
        <v>0</v>
      </c>
      <c r="AC382" s="4">
        <f t="shared" si="54"/>
        <v>60</v>
      </c>
      <c r="AE382" s="4">
        <f t="shared" si="55"/>
        <v>69</v>
      </c>
      <c r="AF382" s="4">
        <f t="shared" si="56"/>
        <v>2</v>
      </c>
      <c r="AG382" s="4">
        <f t="shared" si="57"/>
        <v>71</v>
      </c>
      <c r="AH382" s="4">
        <f t="shared" si="58"/>
        <v>0</v>
      </c>
      <c r="AI382" s="4">
        <f t="shared" si="59"/>
        <v>71</v>
      </c>
    </row>
    <row r="383" spans="2:35" x14ac:dyDescent="0.25">
      <c r="B383" s="2" t="s">
        <v>378</v>
      </c>
      <c r="C383">
        <v>8</v>
      </c>
      <c r="J383">
        <v>11</v>
      </c>
      <c r="Q383">
        <v>19</v>
      </c>
      <c r="Y383" s="4">
        <f t="shared" si="50"/>
        <v>8</v>
      </c>
      <c r="Z383" s="4">
        <f t="shared" si="51"/>
        <v>0</v>
      </c>
      <c r="AA383" s="4">
        <f t="shared" si="52"/>
        <v>8</v>
      </c>
      <c r="AB383" s="4">
        <f t="shared" si="53"/>
        <v>0</v>
      </c>
      <c r="AC383" s="4">
        <f t="shared" si="54"/>
        <v>8</v>
      </c>
      <c r="AE383" s="4">
        <f t="shared" si="55"/>
        <v>11</v>
      </c>
      <c r="AF383" s="4">
        <f t="shared" si="56"/>
        <v>0</v>
      </c>
      <c r="AG383" s="4">
        <f t="shared" si="57"/>
        <v>11</v>
      </c>
      <c r="AH383" s="4">
        <f t="shared" si="58"/>
        <v>0</v>
      </c>
      <c r="AI383" s="4">
        <f t="shared" si="59"/>
        <v>11</v>
      </c>
    </row>
    <row r="384" spans="2:35" x14ac:dyDescent="0.25">
      <c r="B384" s="2" t="s">
        <v>379</v>
      </c>
      <c r="C384">
        <v>15</v>
      </c>
      <c r="J384">
        <v>15</v>
      </c>
      <c r="Q384">
        <v>30</v>
      </c>
      <c r="Y384" s="4">
        <f t="shared" si="50"/>
        <v>15</v>
      </c>
      <c r="Z384" s="4">
        <f t="shared" si="51"/>
        <v>0</v>
      </c>
      <c r="AA384" s="4">
        <f t="shared" si="52"/>
        <v>15</v>
      </c>
      <c r="AB384" s="4">
        <f t="shared" si="53"/>
        <v>0</v>
      </c>
      <c r="AC384" s="4">
        <f t="shared" si="54"/>
        <v>15</v>
      </c>
      <c r="AE384" s="4">
        <f t="shared" si="55"/>
        <v>15</v>
      </c>
      <c r="AF384" s="4">
        <f t="shared" si="56"/>
        <v>0</v>
      </c>
      <c r="AG384" s="4">
        <f t="shared" si="57"/>
        <v>15</v>
      </c>
      <c r="AH384" s="4">
        <f t="shared" si="58"/>
        <v>0</v>
      </c>
      <c r="AI384" s="4">
        <f t="shared" si="59"/>
        <v>15</v>
      </c>
    </row>
    <row r="385" spans="2:35" x14ac:dyDescent="0.25">
      <c r="B385" s="2" t="s">
        <v>380</v>
      </c>
      <c r="C385">
        <v>7</v>
      </c>
      <c r="J385">
        <v>10</v>
      </c>
      <c r="Q385">
        <v>17</v>
      </c>
      <c r="Y385" s="4">
        <f t="shared" si="50"/>
        <v>7</v>
      </c>
      <c r="Z385" s="4">
        <f t="shared" si="51"/>
        <v>0</v>
      </c>
      <c r="AA385" s="4">
        <f t="shared" si="52"/>
        <v>7</v>
      </c>
      <c r="AB385" s="4">
        <f t="shared" si="53"/>
        <v>0</v>
      </c>
      <c r="AC385" s="4">
        <f t="shared" si="54"/>
        <v>7</v>
      </c>
      <c r="AE385" s="4">
        <f t="shared" si="55"/>
        <v>10</v>
      </c>
      <c r="AF385" s="4">
        <f t="shared" si="56"/>
        <v>0</v>
      </c>
      <c r="AG385" s="4">
        <f t="shared" si="57"/>
        <v>10</v>
      </c>
      <c r="AH385" s="4">
        <f t="shared" si="58"/>
        <v>0</v>
      </c>
      <c r="AI385" s="4">
        <f t="shared" si="59"/>
        <v>10</v>
      </c>
    </row>
    <row r="386" spans="2:35" x14ac:dyDescent="0.25">
      <c r="B386" s="2" t="s">
        <v>381</v>
      </c>
      <c r="C386">
        <v>76</v>
      </c>
      <c r="G386">
        <v>45</v>
      </c>
      <c r="I386">
        <v>26</v>
      </c>
      <c r="J386">
        <v>78</v>
      </c>
      <c r="N386">
        <v>43</v>
      </c>
      <c r="P386">
        <v>26</v>
      </c>
      <c r="Q386">
        <v>294</v>
      </c>
      <c r="Y386" s="4">
        <f t="shared" si="50"/>
        <v>76</v>
      </c>
      <c r="Z386" s="4">
        <f t="shared" si="51"/>
        <v>26</v>
      </c>
      <c r="AA386" s="4">
        <f t="shared" si="52"/>
        <v>102</v>
      </c>
      <c r="AB386" s="4">
        <f t="shared" si="53"/>
        <v>45</v>
      </c>
      <c r="AC386" s="4">
        <f t="shared" si="54"/>
        <v>147</v>
      </c>
      <c r="AE386" s="4">
        <f t="shared" si="55"/>
        <v>78</v>
      </c>
      <c r="AF386" s="4">
        <f t="shared" si="56"/>
        <v>26</v>
      </c>
      <c r="AG386" s="4">
        <f t="shared" si="57"/>
        <v>104</v>
      </c>
      <c r="AH386" s="4">
        <f t="shared" si="58"/>
        <v>43</v>
      </c>
      <c r="AI386" s="4">
        <f t="shared" si="59"/>
        <v>147</v>
      </c>
    </row>
    <row r="387" spans="2:35" x14ac:dyDescent="0.25">
      <c r="B387" s="2" t="s">
        <v>382</v>
      </c>
      <c r="C387">
        <v>12</v>
      </c>
      <c r="J387">
        <v>12</v>
      </c>
      <c r="Q387">
        <v>24</v>
      </c>
      <c r="Y387" s="4">
        <f t="shared" si="50"/>
        <v>12</v>
      </c>
      <c r="Z387" s="4">
        <f t="shared" si="51"/>
        <v>0</v>
      </c>
      <c r="AA387" s="4">
        <f t="shared" si="52"/>
        <v>12</v>
      </c>
      <c r="AB387" s="4">
        <f t="shared" si="53"/>
        <v>0</v>
      </c>
      <c r="AC387" s="4">
        <f t="shared" si="54"/>
        <v>12</v>
      </c>
      <c r="AE387" s="4">
        <f t="shared" si="55"/>
        <v>12</v>
      </c>
      <c r="AF387" s="4">
        <f t="shared" si="56"/>
        <v>0</v>
      </c>
      <c r="AG387" s="4">
        <f t="shared" si="57"/>
        <v>12</v>
      </c>
      <c r="AH387" s="4">
        <f t="shared" si="58"/>
        <v>0</v>
      </c>
      <c r="AI387" s="4">
        <f t="shared" si="59"/>
        <v>12</v>
      </c>
    </row>
    <row r="388" spans="2:35" x14ac:dyDescent="0.25">
      <c r="B388" s="2" t="s">
        <v>383</v>
      </c>
      <c r="C388">
        <v>62</v>
      </c>
      <c r="J388">
        <v>78</v>
      </c>
      <c r="Q388">
        <v>140</v>
      </c>
      <c r="Y388" s="4">
        <f t="shared" si="50"/>
        <v>62</v>
      </c>
      <c r="Z388" s="4">
        <f t="shared" si="51"/>
        <v>0</v>
      </c>
      <c r="AA388" s="4">
        <f t="shared" si="52"/>
        <v>62</v>
      </c>
      <c r="AB388" s="4">
        <f t="shared" si="53"/>
        <v>0</v>
      </c>
      <c r="AC388" s="4">
        <f t="shared" si="54"/>
        <v>62</v>
      </c>
      <c r="AE388" s="4">
        <f t="shared" si="55"/>
        <v>78</v>
      </c>
      <c r="AF388" s="4">
        <f t="shared" si="56"/>
        <v>0</v>
      </c>
      <c r="AG388" s="4">
        <f t="shared" si="57"/>
        <v>78</v>
      </c>
      <c r="AH388" s="4">
        <f t="shared" si="58"/>
        <v>0</v>
      </c>
      <c r="AI388" s="4">
        <f t="shared" si="59"/>
        <v>78</v>
      </c>
    </row>
    <row r="389" spans="2:35" x14ac:dyDescent="0.25">
      <c r="B389" s="2" t="s">
        <v>384</v>
      </c>
      <c r="C389">
        <v>27</v>
      </c>
      <c r="D389">
        <v>18</v>
      </c>
      <c r="E389">
        <v>24</v>
      </c>
      <c r="J389">
        <v>69</v>
      </c>
      <c r="K389">
        <v>0</v>
      </c>
      <c r="L389">
        <v>0</v>
      </c>
      <c r="Q389">
        <v>138</v>
      </c>
      <c r="Y389" s="4">
        <f t="shared" si="50"/>
        <v>69</v>
      </c>
      <c r="Z389" s="4">
        <f t="shared" si="51"/>
        <v>0</v>
      </c>
      <c r="AA389" s="4">
        <f t="shared" si="52"/>
        <v>69</v>
      </c>
      <c r="AB389" s="4">
        <f t="shared" si="53"/>
        <v>0</v>
      </c>
      <c r="AC389" s="4">
        <f t="shared" si="54"/>
        <v>69</v>
      </c>
      <c r="AE389" s="4">
        <f t="shared" si="55"/>
        <v>69</v>
      </c>
      <c r="AF389" s="4">
        <f t="shared" si="56"/>
        <v>0</v>
      </c>
      <c r="AG389" s="4">
        <f t="shared" si="57"/>
        <v>69</v>
      </c>
      <c r="AH389" s="4">
        <f t="shared" si="58"/>
        <v>0</v>
      </c>
      <c r="AI389" s="4">
        <f t="shared" si="59"/>
        <v>69</v>
      </c>
    </row>
    <row r="390" spans="2:35" x14ac:dyDescent="0.25">
      <c r="B390" s="2" t="s">
        <v>385</v>
      </c>
      <c r="C390">
        <v>136</v>
      </c>
      <c r="I390">
        <v>36</v>
      </c>
      <c r="J390">
        <v>145</v>
      </c>
      <c r="P390">
        <v>41</v>
      </c>
      <c r="Q390">
        <v>358</v>
      </c>
      <c r="Y390" s="4">
        <f t="shared" si="50"/>
        <v>136</v>
      </c>
      <c r="Z390" s="4">
        <f t="shared" si="51"/>
        <v>36</v>
      </c>
      <c r="AA390" s="4">
        <f t="shared" si="52"/>
        <v>172</v>
      </c>
      <c r="AB390" s="4">
        <f t="shared" si="53"/>
        <v>0</v>
      </c>
      <c r="AC390" s="4">
        <f t="shared" si="54"/>
        <v>172</v>
      </c>
      <c r="AE390" s="4">
        <f t="shared" si="55"/>
        <v>145</v>
      </c>
      <c r="AF390" s="4">
        <f t="shared" si="56"/>
        <v>41</v>
      </c>
      <c r="AG390" s="4">
        <f t="shared" si="57"/>
        <v>186</v>
      </c>
      <c r="AH390" s="4">
        <f t="shared" si="58"/>
        <v>0</v>
      </c>
      <c r="AI390" s="4">
        <f t="shared" si="59"/>
        <v>186</v>
      </c>
    </row>
    <row r="391" spans="2:35" x14ac:dyDescent="0.25">
      <c r="B391" s="2" t="s">
        <v>386</v>
      </c>
      <c r="C391">
        <v>104</v>
      </c>
      <c r="G391">
        <v>82</v>
      </c>
      <c r="I391">
        <v>45</v>
      </c>
      <c r="J391">
        <v>99</v>
      </c>
      <c r="N391">
        <v>76</v>
      </c>
      <c r="P391">
        <v>39</v>
      </c>
      <c r="Q391">
        <v>445</v>
      </c>
      <c r="Y391" s="4">
        <f t="shared" ref="Y391:Y443" si="60">SUM(C391:F391)</f>
        <v>104</v>
      </c>
      <c r="Z391" s="4">
        <f t="shared" ref="Z391:Z443" si="61">SUM(I391)</f>
        <v>45</v>
      </c>
      <c r="AA391" s="4">
        <f t="shared" ref="AA391:AA443" si="62">SUM(Y391:Z391)</f>
        <v>149</v>
      </c>
      <c r="AB391" s="4">
        <f t="shared" ref="AB391:AB443" si="63">SUM(G391:H391)</f>
        <v>82</v>
      </c>
      <c r="AC391" s="4">
        <f t="shared" ref="AC391:AC443" si="64">SUM(AA391:AB391)</f>
        <v>231</v>
      </c>
      <c r="AE391" s="4">
        <f t="shared" ref="AE391:AE443" si="65">SUM(J391:M391)</f>
        <v>99</v>
      </c>
      <c r="AF391" s="4">
        <f t="shared" ref="AF391:AF443" si="66">SUM(P391)</f>
        <v>39</v>
      </c>
      <c r="AG391" s="4">
        <f t="shared" ref="AG391:AG443" si="67">SUM(AE391:AF391)</f>
        <v>138</v>
      </c>
      <c r="AH391" s="4">
        <f t="shared" ref="AH391:AH443" si="68">SUM(N391:O391)</f>
        <v>76</v>
      </c>
      <c r="AI391" s="4">
        <f t="shared" ref="AI391:AI443" si="69">SUM(AG391:AH391)</f>
        <v>214</v>
      </c>
    </row>
    <row r="392" spans="2:35" x14ac:dyDescent="0.25">
      <c r="B392" s="2" t="s">
        <v>387</v>
      </c>
      <c r="C392">
        <v>114</v>
      </c>
      <c r="I392">
        <v>44</v>
      </c>
      <c r="J392">
        <v>107</v>
      </c>
      <c r="P392">
        <v>37</v>
      </c>
      <c r="Q392">
        <v>302</v>
      </c>
      <c r="Y392" s="4">
        <f t="shared" si="60"/>
        <v>114</v>
      </c>
      <c r="Z392" s="4">
        <f t="shared" si="61"/>
        <v>44</v>
      </c>
      <c r="AA392" s="4">
        <f t="shared" si="62"/>
        <v>158</v>
      </c>
      <c r="AB392" s="4">
        <f t="shared" si="63"/>
        <v>0</v>
      </c>
      <c r="AC392" s="4">
        <f t="shared" si="64"/>
        <v>158</v>
      </c>
      <c r="AE392" s="4">
        <f t="shared" si="65"/>
        <v>107</v>
      </c>
      <c r="AF392" s="4">
        <f t="shared" si="66"/>
        <v>37</v>
      </c>
      <c r="AG392" s="4">
        <f t="shared" si="67"/>
        <v>144</v>
      </c>
      <c r="AH392" s="4">
        <f t="shared" si="68"/>
        <v>0</v>
      </c>
      <c r="AI392" s="4">
        <f t="shared" si="69"/>
        <v>144</v>
      </c>
    </row>
    <row r="393" spans="2:35" x14ac:dyDescent="0.25">
      <c r="B393" s="2" t="s">
        <v>388</v>
      </c>
      <c r="G393">
        <v>55</v>
      </c>
      <c r="N393">
        <v>53</v>
      </c>
      <c r="Q393">
        <v>108</v>
      </c>
      <c r="Y393" s="4">
        <f t="shared" si="60"/>
        <v>0</v>
      </c>
      <c r="Z393" s="4">
        <f t="shared" si="61"/>
        <v>0</v>
      </c>
      <c r="AA393" s="4">
        <f t="shared" si="62"/>
        <v>0</v>
      </c>
      <c r="AB393" s="4">
        <f t="shared" si="63"/>
        <v>55</v>
      </c>
      <c r="AC393" s="4">
        <f t="shared" si="64"/>
        <v>55</v>
      </c>
      <c r="AE393" s="4">
        <f t="shared" si="65"/>
        <v>0</v>
      </c>
      <c r="AF393" s="4">
        <f t="shared" si="66"/>
        <v>0</v>
      </c>
      <c r="AG393" s="4">
        <f t="shared" si="67"/>
        <v>0</v>
      </c>
      <c r="AH393" s="4">
        <f t="shared" si="68"/>
        <v>53</v>
      </c>
      <c r="AI393" s="4">
        <f t="shared" si="69"/>
        <v>53</v>
      </c>
    </row>
    <row r="394" spans="2:35" x14ac:dyDescent="0.25">
      <c r="B394" s="2" t="s">
        <v>389</v>
      </c>
      <c r="G394">
        <v>142</v>
      </c>
      <c r="N394">
        <v>148</v>
      </c>
      <c r="Q394">
        <v>290</v>
      </c>
      <c r="Y394" s="4">
        <f t="shared" si="60"/>
        <v>0</v>
      </c>
      <c r="Z394" s="4">
        <f t="shared" si="61"/>
        <v>0</v>
      </c>
      <c r="AA394" s="4">
        <f t="shared" si="62"/>
        <v>0</v>
      </c>
      <c r="AB394" s="4">
        <f t="shared" si="63"/>
        <v>142</v>
      </c>
      <c r="AC394" s="4">
        <f t="shared" si="64"/>
        <v>142</v>
      </c>
      <c r="AE394" s="4">
        <f t="shared" si="65"/>
        <v>0</v>
      </c>
      <c r="AF394" s="4">
        <f t="shared" si="66"/>
        <v>0</v>
      </c>
      <c r="AG394" s="4">
        <f t="shared" si="67"/>
        <v>0</v>
      </c>
      <c r="AH394" s="4">
        <f t="shared" si="68"/>
        <v>148</v>
      </c>
      <c r="AI394" s="4">
        <f t="shared" si="69"/>
        <v>148</v>
      </c>
    </row>
    <row r="395" spans="2:35" x14ac:dyDescent="0.25">
      <c r="B395" s="2" t="s">
        <v>390</v>
      </c>
      <c r="G395">
        <v>187</v>
      </c>
      <c r="N395">
        <v>171</v>
      </c>
      <c r="Q395">
        <v>358</v>
      </c>
      <c r="Y395" s="4">
        <f t="shared" si="60"/>
        <v>0</v>
      </c>
      <c r="Z395" s="4">
        <f t="shared" si="61"/>
        <v>0</v>
      </c>
      <c r="AA395" s="4">
        <f t="shared" si="62"/>
        <v>0</v>
      </c>
      <c r="AB395" s="4">
        <f t="shared" si="63"/>
        <v>187</v>
      </c>
      <c r="AC395" s="4">
        <f t="shared" si="64"/>
        <v>187</v>
      </c>
      <c r="AE395" s="4">
        <f t="shared" si="65"/>
        <v>0</v>
      </c>
      <c r="AF395" s="4">
        <f t="shared" si="66"/>
        <v>0</v>
      </c>
      <c r="AG395" s="4">
        <f t="shared" si="67"/>
        <v>0</v>
      </c>
      <c r="AH395" s="4">
        <f t="shared" si="68"/>
        <v>171</v>
      </c>
      <c r="AI395" s="4">
        <f t="shared" si="69"/>
        <v>171</v>
      </c>
    </row>
    <row r="396" spans="2:35" x14ac:dyDescent="0.25">
      <c r="B396" s="2" t="s">
        <v>391</v>
      </c>
      <c r="C396">
        <v>13</v>
      </c>
      <c r="J396">
        <v>10</v>
      </c>
      <c r="Q396">
        <v>23</v>
      </c>
      <c r="Y396" s="4">
        <f t="shared" si="60"/>
        <v>13</v>
      </c>
      <c r="Z396" s="4">
        <f t="shared" si="61"/>
        <v>0</v>
      </c>
      <c r="AA396" s="4">
        <f t="shared" si="62"/>
        <v>13</v>
      </c>
      <c r="AB396" s="4">
        <f t="shared" si="63"/>
        <v>0</v>
      </c>
      <c r="AC396" s="4">
        <f t="shared" si="64"/>
        <v>13</v>
      </c>
      <c r="AE396" s="4">
        <f t="shared" si="65"/>
        <v>10</v>
      </c>
      <c r="AF396" s="4">
        <f t="shared" si="66"/>
        <v>0</v>
      </c>
      <c r="AG396" s="4">
        <f t="shared" si="67"/>
        <v>10</v>
      </c>
      <c r="AH396" s="4">
        <f t="shared" si="68"/>
        <v>0</v>
      </c>
      <c r="AI396" s="4">
        <f t="shared" si="69"/>
        <v>10</v>
      </c>
    </row>
    <row r="397" spans="2:35" x14ac:dyDescent="0.25">
      <c r="B397" s="2" t="s">
        <v>392</v>
      </c>
      <c r="C397">
        <v>99</v>
      </c>
      <c r="I397">
        <v>31</v>
      </c>
      <c r="J397">
        <v>118</v>
      </c>
      <c r="P397">
        <v>37</v>
      </c>
      <c r="Q397">
        <v>285</v>
      </c>
      <c r="Y397" s="4">
        <f t="shared" si="60"/>
        <v>99</v>
      </c>
      <c r="Z397" s="4">
        <f t="shared" si="61"/>
        <v>31</v>
      </c>
      <c r="AA397" s="4">
        <f t="shared" si="62"/>
        <v>130</v>
      </c>
      <c r="AB397" s="4">
        <f t="shared" si="63"/>
        <v>0</v>
      </c>
      <c r="AC397" s="4">
        <f t="shared" si="64"/>
        <v>130</v>
      </c>
      <c r="AE397" s="4">
        <f t="shared" si="65"/>
        <v>118</v>
      </c>
      <c r="AF397" s="4">
        <f t="shared" si="66"/>
        <v>37</v>
      </c>
      <c r="AG397" s="4">
        <f t="shared" si="67"/>
        <v>155</v>
      </c>
      <c r="AH397" s="4">
        <f t="shared" si="68"/>
        <v>0</v>
      </c>
      <c r="AI397" s="4">
        <f t="shared" si="69"/>
        <v>155</v>
      </c>
    </row>
    <row r="398" spans="2:35" x14ac:dyDescent="0.25">
      <c r="B398" s="2" t="s">
        <v>393</v>
      </c>
      <c r="G398">
        <v>50</v>
      </c>
      <c r="N398">
        <v>55</v>
      </c>
      <c r="Q398">
        <v>105</v>
      </c>
      <c r="Y398" s="4">
        <f t="shared" si="60"/>
        <v>0</v>
      </c>
      <c r="Z398" s="4">
        <f t="shared" si="61"/>
        <v>0</v>
      </c>
      <c r="AA398" s="4">
        <f t="shared" si="62"/>
        <v>0</v>
      </c>
      <c r="AB398" s="4">
        <f t="shared" si="63"/>
        <v>50</v>
      </c>
      <c r="AC398" s="4">
        <f t="shared" si="64"/>
        <v>50</v>
      </c>
      <c r="AE398" s="4">
        <f t="shared" si="65"/>
        <v>0</v>
      </c>
      <c r="AF398" s="4">
        <f t="shared" si="66"/>
        <v>0</v>
      </c>
      <c r="AG398" s="4">
        <f t="shared" si="67"/>
        <v>0</v>
      </c>
      <c r="AH398" s="4">
        <f t="shared" si="68"/>
        <v>55</v>
      </c>
      <c r="AI398" s="4">
        <f t="shared" si="69"/>
        <v>55</v>
      </c>
    </row>
    <row r="399" spans="2:35" x14ac:dyDescent="0.25">
      <c r="B399" s="2" t="s">
        <v>394</v>
      </c>
      <c r="C399">
        <v>74</v>
      </c>
      <c r="E399">
        <v>19</v>
      </c>
      <c r="G399">
        <v>30</v>
      </c>
      <c r="I399">
        <v>16</v>
      </c>
      <c r="J399">
        <v>76</v>
      </c>
      <c r="L399">
        <v>16</v>
      </c>
      <c r="N399">
        <v>29</v>
      </c>
      <c r="P399">
        <v>19</v>
      </c>
      <c r="Q399">
        <v>279</v>
      </c>
      <c r="Y399" s="4">
        <f t="shared" si="60"/>
        <v>93</v>
      </c>
      <c r="Z399" s="4">
        <f t="shared" si="61"/>
        <v>16</v>
      </c>
      <c r="AA399" s="4">
        <f t="shared" si="62"/>
        <v>109</v>
      </c>
      <c r="AB399" s="4">
        <f t="shared" si="63"/>
        <v>30</v>
      </c>
      <c r="AC399" s="4">
        <f t="shared" si="64"/>
        <v>139</v>
      </c>
      <c r="AE399" s="4">
        <f t="shared" si="65"/>
        <v>92</v>
      </c>
      <c r="AF399" s="4">
        <f t="shared" si="66"/>
        <v>19</v>
      </c>
      <c r="AG399" s="4">
        <f t="shared" si="67"/>
        <v>111</v>
      </c>
      <c r="AH399" s="4">
        <f t="shared" si="68"/>
        <v>29</v>
      </c>
      <c r="AI399" s="4">
        <f t="shared" si="69"/>
        <v>140</v>
      </c>
    </row>
    <row r="400" spans="2:35" x14ac:dyDescent="0.25">
      <c r="B400" s="2" t="s">
        <v>395</v>
      </c>
      <c r="C400">
        <v>137</v>
      </c>
      <c r="D400">
        <v>10</v>
      </c>
      <c r="F400">
        <v>7</v>
      </c>
      <c r="I400">
        <v>42</v>
      </c>
      <c r="J400">
        <v>153</v>
      </c>
      <c r="K400">
        <v>0</v>
      </c>
      <c r="M400">
        <v>7</v>
      </c>
      <c r="P400">
        <v>40</v>
      </c>
      <c r="Q400">
        <v>396</v>
      </c>
      <c r="Y400" s="4">
        <f t="shared" si="60"/>
        <v>154</v>
      </c>
      <c r="Z400" s="4">
        <f t="shared" si="61"/>
        <v>42</v>
      </c>
      <c r="AA400" s="4">
        <f t="shared" si="62"/>
        <v>196</v>
      </c>
      <c r="AB400" s="4">
        <f t="shared" si="63"/>
        <v>0</v>
      </c>
      <c r="AC400" s="4">
        <f t="shared" si="64"/>
        <v>196</v>
      </c>
      <c r="AE400" s="4">
        <f t="shared" si="65"/>
        <v>160</v>
      </c>
      <c r="AF400" s="4">
        <f t="shared" si="66"/>
        <v>40</v>
      </c>
      <c r="AG400" s="4">
        <f t="shared" si="67"/>
        <v>200</v>
      </c>
      <c r="AH400" s="4">
        <f t="shared" si="68"/>
        <v>0</v>
      </c>
      <c r="AI400" s="4">
        <f t="shared" si="69"/>
        <v>200</v>
      </c>
    </row>
    <row r="401" spans="2:35" x14ac:dyDescent="0.25">
      <c r="B401" s="2" t="s">
        <v>396</v>
      </c>
      <c r="G401">
        <v>61</v>
      </c>
      <c r="N401">
        <v>66</v>
      </c>
      <c r="Q401">
        <v>127</v>
      </c>
      <c r="Y401" s="4">
        <f t="shared" si="60"/>
        <v>0</v>
      </c>
      <c r="Z401" s="4">
        <f t="shared" si="61"/>
        <v>0</v>
      </c>
      <c r="AA401" s="4">
        <f t="shared" si="62"/>
        <v>0</v>
      </c>
      <c r="AB401" s="4">
        <f t="shared" si="63"/>
        <v>61</v>
      </c>
      <c r="AC401" s="4">
        <f t="shared" si="64"/>
        <v>61</v>
      </c>
      <c r="AE401" s="4">
        <f t="shared" si="65"/>
        <v>0</v>
      </c>
      <c r="AF401" s="4">
        <f t="shared" si="66"/>
        <v>0</v>
      </c>
      <c r="AG401" s="4">
        <f t="shared" si="67"/>
        <v>0</v>
      </c>
      <c r="AH401" s="4">
        <f t="shared" si="68"/>
        <v>66</v>
      </c>
      <c r="AI401" s="4">
        <f t="shared" si="69"/>
        <v>66</v>
      </c>
    </row>
    <row r="402" spans="2:35" x14ac:dyDescent="0.25">
      <c r="B402" s="2" t="s">
        <v>397</v>
      </c>
      <c r="C402">
        <v>0</v>
      </c>
      <c r="Q402">
        <v>0</v>
      </c>
      <c r="Y402" s="4">
        <f t="shared" si="60"/>
        <v>0</v>
      </c>
      <c r="Z402" s="4">
        <f t="shared" si="61"/>
        <v>0</v>
      </c>
      <c r="AA402" s="4">
        <f t="shared" si="62"/>
        <v>0</v>
      </c>
      <c r="AB402" s="4">
        <f t="shared" si="63"/>
        <v>0</v>
      </c>
      <c r="AC402" s="4">
        <f t="shared" si="64"/>
        <v>0</v>
      </c>
      <c r="AE402" s="4">
        <f t="shared" si="65"/>
        <v>0</v>
      </c>
      <c r="AF402" s="4">
        <f t="shared" si="66"/>
        <v>0</v>
      </c>
      <c r="AG402" s="4">
        <f t="shared" si="67"/>
        <v>0</v>
      </c>
      <c r="AH402" s="4">
        <f t="shared" si="68"/>
        <v>0</v>
      </c>
      <c r="AI402" s="4">
        <f t="shared" si="69"/>
        <v>0</v>
      </c>
    </row>
    <row r="403" spans="2:35" x14ac:dyDescent="0.25">
      <c r="B403" s="2" t="s">
        <v>398</v>
      </c>
      <c r="C403">
        <v>235</v>
      </c>
      <c r="G403">
        <v>113</v>
      </c>
      <c r="I403">
        <v>72</v>
      </c>
      <c r="J403">
        <v>247</v>
      </c>
      <c r="N403">
        <v>123</v>
      </c>
      <c r="P403">
        <v>78</v>
      </c>
      <c r="Q403">
        <v>868</v>
      </c>
      <c r="Y403" s="4">
        <f t="shared" si="60"/>
        <v>235</v>
      </c>
      <c r="Z403" s="4">
        <f t="shared" si="61"/>
        <v>72</v>
      </c>
      <c r="AA403" s="4">
        <f t="shared" si="62"/>
        <v>307</v>
      </c>
      <c r="AB403" s="4">
        <f t="shared" si="63"/>
        <v>113</v>
      </c>
      <c r="AC403" s="4">
        <f t="shared" si="64"/>
        <v>420</v>
      </c>
      <c r="AE403" s="4">
        <f t="shared" si="65"/>
        <v>247</v>
      </c>
      <c r="AF403" s="4">
        <f t="shared" si="66"/>
        <v>78</v>
      </c>
      <c r="AG403" s="4">
        <f t="shared" si="67"/>
        <v>325</v>
      </c>
      <c r="AH403" s="4">
        <f t="shared" si="68"/>
        <v>123</v>
      </c>
      <c r="AI403" s="4">
        <f t="shared" si="69"/>
        <v>448</v>
      </c>
    </row>
    <row r="404" spans="2:35" x14ac:dyDescent="0.25">
      <c r="B404" s="2" t="s">
        <v>949</v>
      </c>
      <c r="C404">
        <v>1063</v>
      </c>
      <c r="G404">
        <v>589</v>
      </c>
      <c r="I404">
        <v>312</v>
      </c>
      <c r="J404">
        <v>1102</v>
      </c>
      <c r="N404">
        <v>598</v>
      </c>
      <c r="P404">
        <v>323</v>
      </c>
      <c r="Q404">
        <v>3987</v>
      </c>
      <c r="Y404" s="4">
        <f t="shared" si="60"/>
        <v>1063</v>
      </c>
      <c r="Z404" s="4">
        <f t="shared" si="61"/>
        <v>312</v>
      </c>
      <c r="AA404" s="4">
        <f t="shared" si="62"/>
        <v>1375</v>
      </c>
      <c r="AB404" s="4">
        <f t="shared" si="63"/>
        <v>589</v>
      </c>
      <c r="AC404" s="4">
        <f t="shared" si="64"/>
        <v>1964</v>
      </c>
      <c r="AE404" s="4">
        <f t="shared" si="65"/>
        <v>1102</v>
      </c>
      <c r="AF404" s="4">
        <f t="shared" si="66"/>
        <v>323</v>
      </c>
      <c r="AG404" s="4">
        <f t="shared" si="67"/>
        <v>1425</v>
      </c>
      <c r="AH404" s="4">
        <f t="shared" si="68"/>
        <v>598</v>
      </c>
      <c r="AI404" s="4">
        <f t="shared" si="69"/>
        <v>2023</v>
      </c>
    </row>
    <row r="405" spans="2:35" x14ac:dyDescent="0.25">
      <c r="B405" s="2" t="s">
        <v>950</v>
      </c>
      <c r="C405">
        <v>886</v>
      </c>
      <c r="G405">
        <v>549</v>
      </c>
      <c r="I405">
        <v>288</v>
      </c>
      <c r="J405">
        <v>874</v>
      </c>
      <c r="N405">
        <v>557</v>
      </c>
      <c r="P405">
        <v>317</v>
      </c>
      <c r="Q405">
        <v>3471</v>
      </c>
      <c r="Y405" s="4">
        <f t="shared" si="60"/>
        <v>886</v>
      </c>
      <c r="Z405" s="4">
        <f t="shared" si="61"/>
        <v>288</v>
      </c>
      <c r="AA405" s="4">
        <f t="shared" si="62"/>
        <v>1174</v>
      </c>
      <c r="AB405" s="4">
        <f t="shared" si="63"/>
        <v>549</v>
      </c>
      <c r="AC405" s="4">
        <f t="shared" si="64"/>
        <v>1723</v>
      </c>
      <c r="AE405" s="4">
        <f t="shared" si="65"/>
        <v>874</v>
      </c>
      <c r="AF405" s="4">
        <f t="shared" si="66"/>
        <v>317</v>
      </c>
      <c r="AG405" s="4">
        <f t="shared" si="67"/>
        <v>1191</v>
      </c>
      <c r="AH405" s="4">
        <f t="shared" si="68"/>
        <v>557</v>
      </c>
      <c r="AI405" s="4">
        <f t="shared" si="69"/>
        <v>1748</v>
      </c>
    </row>
    <row r="406" spans="2:35" x14ac:dyDescent="0.25">
      <c r="B406" s="2" t="s">
        <v>399</v>
      </c>
      <c r="C406">
        <v>83393</v>
      </c>
      <c r="D406">
        <v>92</v>
      </c>
      <c r="E406">
        <v>73</v>
      </c>
      <c r="F406">
        <v>7</v>
      </c>
      <c r="G406">
        <v>45804</v>
      </c>
      <c r="H406">
        <v>101</v>
      </c>
      <c r="I406">
        <v>24441</v>
      </c>
      <c r="J406">
        <v>84475</v>
      </c>
      <c r="K406">
        <v>63</v>
      </c>
      <c r="L406">
        <v>43</v>
      </c>
      <c r="M406">
        <v>7</v>
      </c>
      <c r="N406">
        <v>46165</v>
      </c>
      <c r="O406">
        <v>102</v>
      </c>
      <c r="P406">
        <v>23657</v>
      </c>
      <c r="Q406">
        <v>308423</v>
      </c>
      <c r="Y406" s="4">
        <f t="shared" si="60"/>
        <v>83565</v>
      </c>
      <c r="Z406" s="4">
        <f t="shared" si="61"/>
        <v>24441</v>
      </c>
      <c r="AA406" s="4">
        <f t="shared" si="62"/>
        <v>108006</v>
      </c>
      <c r="AB406" s="4">
        <f t="shared" si="63"/>
        <v>45905</v>
      </c>
      <c r="AC406" s="4">
        <f t="shared" si="64"/>
        <v>153911</v>
      </c>
      <c r="AE406" s="4">
        <f t="shared" si="65"/>
        <v>84588</v>
      </c>
      <c r="AF406" s="4">
        <f t="shared" si="66"/>
        <v>23657</v>
      </c>
      <c r="AG406" s="4">
        <f t="shared" si="67"/>
        <v>108245</v>
      </c>
      <c r="AH406" s="4">
        <f t="shared" si="68"/>
        <v>46267</v>
      </c>
      <c r="AI406" s="4">
        <f t="shared" si="69"/>
        <v>154512</v>
      </c>
    </row>
    <row r="407" spans="2:35" x14ac:dyDescent="0.25">
      <c r="Y407" s="4">
        <f t="shared" si="60"/>
        <v>0</v>
      </c>
      <c r="Z407" s="4">
        <f t="shared" si="61"/>
        <v>0</v>
      </c>
      <c r="AA407" s="4">
        <f t="shared" si="62"/>
        <v>0</v>
      </c>
      <c r="AB407" s="4">
        <f t="shared" si="63"/>
        <v>0</v>
      </c>
      <c r="AC407" s="4">
        <f t="shared" si="64"/>
        <v>0</v>
      </c>
      <c r="AE407" s="4">
        <f t="shared" si="65"/>
        <v>0</v>
      </c>
      <c r="AF407" s="4">
        <f t="shared" si="66"/>
        <v>0</v>
      </c>
      <c r="AG407" s="4">
        <f t="shared" si="67"/>
        <v>0</v>
      </c>
      <c r="AH407" s="4">
        <f t="shared" si="68"/>
        <v>0</v>
      </c>
      <c r="AI407" s="4">
        <f t="shared" si="69"/>
        <v>0</v>
      </c>
    </row>
    <row r="408" spans="2:35" x14ac:dyDescent="0.25">
      <c r="Y408" s="4">
        <f t="shared" si="60"/>
        <v>0</v>
      </c>
      <c r="Z408" s="4">
        <f t="shared" si="61"/>
        <v>0</v>
      </c>
      <c r="AA408" s="4">
        <f t="shared" si="62"/>
        <v>0</v>
      </c>
      <c r="AB408" s="4">
        <f t="shared" si="63"/>
        <v>0</v>
      </c>
      <c r="AC408" s="4">
        <f t="shared" si="64"/>
        <v>0</v>
      </c>
      <c r="AE408" s="4">
        <f t="shared" si="65"/>
        <v>0</v>
      </c>
      <c r="AF408" s="4">
        <f t="shared" si="66"/>
        <v>0</v>
      </c>
      <c r="AG408" s="4">
        <f t="shared" si="67"/>
        <v>0</v>
      </c>
      <c r="AH408" s="4">
        <f t="shared" si="68"/>
        <v>0</v>
      </c>
      <c r="AI408" s="4">
        <f t="shared" si="69"/>
        <v>0</v>
      </c>
    </row>
    <row r="409" spans="2:35" x14ac:dyDescent="0.25">
      <c r="Y409" s="4">
        <f t="shared" si="60"/>
        <v>0</v>
      </c>
      <c r="Z409" s="4">
        <f t="shared" si="61"/>
        <v>0</v>
      </c>
      <c r="AA409" s="4">
        <f t="shared" si="62"/>
        <v>0</v>
      </c>
      <c r="AB409" s="4">
        <f t="shared" si="63"/>
        <v>0</v>
      </c>
      <c r="AC409" s="4">
        <f t="shared" si="64"/>
        <v>0</v>
      </c>
      <c r="AE409" s="4">
        <f t="shared" si="65"/>
        <v>0</v>
      </c>
      <c r="AF409" s="4">
        <f t="shared" si="66"/>
        <v>0</v>
      </c>
      <c r="AG409" s="4">
        <f t="shared" si="67"/>
        <v>0</v>
      </c>
      <c r="AH409" s="4">
        <f t="shared" si="68"/>
        <v>0</v>
      </c>
      <c r="AI409" s="4">
        <f t="shared" si="69"/>
        <v>0</v>
      </c>
    </row>
    <row r="410" spans="2:35" x14ac:dyDescent="0.25">
      <c r="Y410" s="4">
        <f t="shared" si="60"/>
        <v>0</v>
      </c>
      <c r="Z410" s="4">
        <f t="shared" si="61"/>
        <v>0</v>
      </c>
      <c r="AA410" s="4">
        <f t="shared" si="62"/>
        <v>0</v>
      </c>
      <c r="AB410" s="4">
        <f t="shared" si="63"/>
        <v>0</v>
      </c>
      <c r="AC410" s="4">
        <f t="shared" si="64"/>
        <v>0</v>
      </c>
      <c r="AE410" s="4">
        <f t="shared" si="65"/>
        <v>0</v>
      </c>
      <c r="AF410" s="4">
        <f t="shared" si="66"/>
        <v>0</v>
      </c>
      <c r="AG410" s="4">
        <f t="shared" si="67"/>
        <v>0</v>
      </c>
      <c r="AH410" s="4">
        <f t="shared" si="68"/>
        <v>0</v>
      </c>
      <c r="AI410" s="4">
        <f t="shared" si="69"/>
        <v>0</v>
      </c>
    </row>
    <row r="411" spans="2:35" x14ac:dyDescent="0.25">
      <c r="Y411" s="4">
        <f t="shared" si="60"/>
        <v>0</v>
      </c>
      <c r="Z411" s="4">
        <f t="shared" si="61"/>
        <v>0</v>
      </c>
      <c r="AA411" s="4">
        <f t="shared" si="62"/>
        <v>0</v>
      </c>
      <c r="AB411" s="4">
        <f t="shared" si="63"/>
        <v>0</v>
      </c>
      <c r="AC411" s="4">
        <f t="shared" si="64"/>
        <v>0</v>
      </c>
      <c r="AE411" s="4">
        <f t="shared" si="65"/>
        <v>0</v>
      </c>
      <c r="AF411" s="4">
        <f t="shared" si="66"/>
        <v>0</v>
      </c>
      <c r="AG411" s="4">
        <f t="shared" si="67"/>
        <v>0</v>
      </c>
      <c r="AH411" s="4">
        <f t="shared" si="68"/>
        <v>0</v>
      </c>
      <c r="AI411" s="4">
        <f t="shared" si="69"/>
        <v>0</v>
      </c>
    </row>
    <row r="412" spans="2:35" x14ac:dyDescent="0.25">
      <c r="Y412" s="4">
        <f t="shared" si="60"/>
        <v>0</v>
      </c>
      <c r="Z412" s="4">
        <f t="shared" si="61"/>
        <v>0</v>
      </c>
      <c r="AA412" s="4">
        <f t="shared" si="62"/>
        <v>0</v>
      </c>
      <c r="AB412" s="4">
        <f t="shared" si="63"/>
        <v>0</v>
      </c>
      <c r="AC412" s="4">
        <f t="shared" si="64"/>
        <v>0</v>
      </c>
      <c r="AE412" s="4">
        <f t="shared" si="65"/>
        <v>0</v>
      </c>
      <c r="AF412" s="4">
        <f t="shared" si="66"/>
        <v>0</v>
      </c>
      <c r="AG412" s="4">
        <f t="shared" si="67"/>
        <v>0</v>
      </c>
      <c r="AH412" s="4">
        <f t="shared" si="68"/>
        <v>0</v>
      </c>
      <c r="AI412" s="4">
        <f t="shared" si="69"/>
        <v>0</v>
      </c>
    </row>
    <row r="413" spans="2:35" x14ac:dyDescent="0.25">
      <c r="Y413" s="4">
        <f t="shared" si="60"/>
        <v>0</v>
      </c>
      <c r="Z413" s="4">
        <f t="shared" si="61"/>
        <v>0</v>
      </c>
      <c r="AA413" s="4">
        <f t="shared" si="62"/>
        <v>0</v>
      </c>
      <c r="AB413" s="4">
        <f t="shared" si="63"/>
        <v>0</v>
      </c>
      <c r="AC413" s="4">
        <f t="shared" si="64"/>
        <v>0</v>
      </c>
      <c r="AE413" s="4">
        <f t="shared" si="65"/>
        <v>0</v>
      </c>
      <c r="AF413" s="4">
        <f t="shared" si="66"/>
        <v>0</v>
      </c>
      <c r="AG413" s="4">
        <f t="shared" si="67"/>
        <v>0</v>
      </c>
      <c r="AH413" s="4">
        <f t="shared" si="68"/>
        <v>0</v>
      </c>
      <c r="AI413" s="4">
        <f t="shared" si="69"/>
        <v>0</v>
      </c>
    </row>
    <row r="414" spans="2:35" x14ac:dyDescent="0.25">
      <c r="Y414" s="4">
        <f t="shared" si="60"/>
        <v>0</v>
      </c>
      <c r="Z414" s="4">
        <f t="shared" si="61"/>
        <v>0</v>
      </c>
      <c r="AA414" s="4">
        <f t="shared" si="62"/>
        <v>0</v>
      </c>
      <c r="AB414" s="4">
        <f t="shared" si="63"/>
        <v>0</v>
      </c>
      <c r="AC414" s="4">
        <f t="shared" si="64"/>
        <v>0</v>
      </c>
      <c r="AE414" s="4">
        <f t="shared" si="65"/>
        <v>0</v>
      </c>
      <c r="AF414" s="4">
        <f t="shared" si="66"/>
        <v>0</v>
      </c>
      <c r="AG414" s="4">
        <f t="shared" si="67"/>
        <v>0</v>
      </c>
      <c r="AH414" s="4">
        <f t="shared" si="68"/>
        <v>0</v>
      </c>
      <c r="AI414" s="4">
        <f t="shared" si="69"/>
        <v>0</v>
      </c>
    </row>
    <row r="415" spans="2:35" x14ac:dyDescent="0.25">
      <c r="Y415" s="4">
        <f t="shared" si="60"/>
        <v>0</v>
      </c>
      <c r="Z415" s="4">
        <f t="shared" si="61"/>
        <v>0</v>
      </c>
      <c r="AA415" s="4">
        <f t="shared" si="62"/>
        <v>0</v>
      </c>
      <c r="AB415" s="4">
        <f t="shared" si="63"/>
        <v>0</v>
      </c>
      <c r="AC415" s="4">
        <f t="shared" si="64"/>
        <v>0</v>
      </c>
      <c r="AE415" s="4">
        <f t="shared" si="65"/>
        <v>0</v>
      </c>
      <c r="AF415" s="4">
        <f t="shared" si="66"/>
        <v>0</v>
      </c>
      <c r="AG415" s="4">
        <f t="shared" si="67"/>
        <v>0</v>
      </c>
      <c r="AH415" s="4">
        <f t="shared" si="68"/>
        <v>0</v>
      </c>
      <c r="AI415" s="4">
        <f t="shared" si="69"/>
        <v>0</v>
      </c>
    </row>
    <row r="416" spans="2:35" x14ac:dyDescent="0.25">
      <c r="Y416" s="4">
        <f t="shared" si="60"/>
        <v>0</v>
      </c>
      <c r="Z416" s="4">
        <f t="shared" si="61"/>
        <v>0</v>
      </c>
      <c r="AA416" s="4">
        <f t="shared" si="62"/>
        <v>0</v>
      </c>
      <c r="AB416" s="4">
        <f t="shared" si="63"/>
        <v>0</v>
      </c>
      <c r="AC416" s="4">
        <f t="shared" si="64"/>
        <v>0</v>
      </c>
      <c r="AE416" s="4">
        <f t="shared" si="65"/>
        <v>0</v>
      </c>
      <c r="AF416" s="4">
        <f t="shared" si="66"/>
        <v>0</v>
      </c>
      <c r="AG416" s="4">
        <f t="shared" si="67"/>
        <v>0</v>
      </c>
      <c r="AH416" s="4">
        <f t="shared" si="68"/>
        <v>0</v>
      </c>
      <c r="AI416" s="4">
        <f t="shared" si="69"/>
        <v>0</v>
      </c>
    </row>
    <row r="417" spans="25:35" x14ac:dyDescent="0.25">
      <c r="Y417" s="4">
        <f t="shared" si="60"/>
        <v>0</v>
      </c>
      <c r="Z417" s="4">
        <f t="shared" si="61"/>
        <v>0</v>
      </c>
      <c r="AA417" s="4">
        <f t="shared" si="62"/>
        <v>0</v>
      </c>
      <c r="AB417" s="4">
        <f t="shared" si="63"/>
        <v>0</v>
      </c>
      <c r="AC417" s="4">
        <f t="shared" si="64"/>
        <v>0</v>
      </c>
      <c r="AE417" s="4">
        <f t="shared" si="65"/>
        <v>0</v>
      </c>
      <c r="AF417" s="4">
        <f t="shared" si="66"/>
        <v>0</v>
      </c>
      <c r="AG417" s="4">
        <f t="shared" si="67"/>
        <v>0</v>
      </c>
      <c r="AH417" s="4">
        <f t="shared" si="68"/>
        <v>0</v>
      </c>
      <c r="AI417" s="4">
        <f t="shared" si="69"/>
        <v>0</v>
      </c>
    </row>
    <row r="418" spans="25:35" x14ac:dyDescent="0.25">
      <c r="Y418" s="4">
        <f t="shared" si="60"/>
        <v>0</v>
      </c>
      <c r="Z418" s="4">
        <f t="shared" si="61"/>
        <v>0</v>
      </c>
      <c r="AA418" s="4">
        <f t="shared" si="62"/>
        <v>0</v>
      </c>
      <c r="AB418" s="4">
        <f t="shared" si="63"/>
        <v>0</v>
      </c>
      <c r="AC418" s="4">
        <f t="shared" si="64"/>
        <v>0</v>
      </c>
      <c r="AE418" s="4">
        <f t="shared" si="65"/>
        <v>0</v>
      </c>
      <c r="AF418" s="4">
        <f t="shared" si="66"/>
        <v>0</v>
      </c>
      <c r="AG418" s="4">
        <f t="shared" si="67"/>
        <v>0</v>
      </c>
      <c r="AH418" s="4">
        <f t="shared" si="68"/>
        <v>0</v>
      </c>
      <c r="AI418" s="4">
        <f t="shared" si="69"/>
        <v>0</v>
      </c>
    </row>
    <row r="419" spans="25:35" x14ac:dyDescent="0.25">
      <c r="Y419" s="4">
        <f t="shared" si="60"/>
        <v>0</v>
      </c>
      <c r="Z419" s="4">
        <f t="shared" si="61"/>
        <v>0</v>
      </c>
      <c r="AA419" s="4">
        <f t="shared" si="62"/>
        <v>0</v>
      </c>
      <c r="AB419" s="4">
        <f t="shared" si="63"/>
        <v>0</v>
      </c>
      <c r="AC419" s="4">
        <f t="shared" si="64"/>
        <v>0</v>
      </c>
      <c r="AE419" s="4">
        <f t="shared" si="65"/>
        <v>0</v>
      </c>
      <c r="AF419" s="4">
        <f t="shared" si="66"/>
        <v>0</v>
      </c>
      <c r="AG419" s="4">
        <f t="shared" si="67"/>
        <v>0</v>
      </c>
      <c r="AH419" s="4">
        <f t="shared" si="68"/>
        <v>0</v>
      </c>
      <c r="AI419" s="4">
        <f t="shared" si="69"/>
        <v>0</v>
      </c>
    </row>
    <row r="420" spans="25:35" x14ac:dyDescent="0.25">
      <c r="Y420" s="4">
        <f t="shared" si="60"/>
        <v>0</v>
      </c>
      <c r="Z420" s="4">
        <f t="shared" si="61"/>
        <v>0</v>
      </c>
      <c r="AA420" s="4">
        <f t="shared" si="62"/>
        <v>0</v>
      </c>
      <c r="AB420" s="4">
        <f t="shared" si="63"/>
        <v>0</v>
      </c>
      <c r="AC420" s="4">
        <f t="shared" si="64"/>
        <v>0</v>
      </c>
      <c r="AE420" s="4">
        <f t="shared" si="65"/>
        <v>0</v>
      </c>
      <c r="AF420" s="4">
        <f t="shared" si="66"/>
        <v>0</v>
      </c>
      <c r="AG420" s="4">
        <f t="shared" si="67"/>
        <v>0</v>
      </c>
      <c r="AH420" s="4">
        <f t="shared" si="68"/>
        <v>0</v>
      </c>
      <c r="AI420" s="4">
        <f t="shared" si="69"/>
        <v>0</v>
      </c>
    </row>
    <row r="421" spans="25:35" x14ac:dyDescent="0.25">
      <c r="Y421" s="4">
        <f t="shared" si="60"/>
        <v>0</v>
      </c>
      <c r="Z421" s="4">
        <f t="shared" si="61"/>
        <v>0</v>
      </c>
      <c r="AA421" s="4">
        <f t="shared" si="62"/>
        <v>0</v>
      </c>
      <c r="AB421" s="4">
        <f t="shared" si="63"/>
        <v>0</v>
      </c>
      <c r="AC421" s="4">
        <f t="shared" si="64"/>
        <v>0</v>
      </c>
      <c r="AE421" s="4">
        <f t="shared" si="65"/>
        <v>0</v>
      </c>
      <c r="AF421" s="4">
        <f t="shared" si="66"/>
        <v>0</v>
      </c>
      <c r="AG421" s="4">
        <f t="shared" si="67"/>
        <v>0</v>
      </c>
      <c r="AH421" s="4">
        <f t="shared" si="68"/>
        <v>0</v>
      </c>
      <c r="AI421" s="4">
        <f t="shared" si="69"/>
        <v>0</v>
      </c>
    </row>
    <row r="422" spans="25:35" x14ac:dyDescent="0.25">
      <c r="Y422" s="4">
        <f t="shared" si="60"/>
        <v>0</v>
      </c>
      <c r="Z422" s="4">
        <f t="shared" si="61"/>
        <v>0</v>
      </c>
      <c r="AA422" s="4">
        <f t="shared" si="62"/>
        <v>0</v>
      </c>
      <c r="AB422" s="4">
        <f t="shared" si="63"/>
        <v>0</v>
      </c>
      <c r="AC422" s="4">
        <f t="shared" si="64"/>
        <v>0</v>
      </c>
      <c r="AE422" s="4">
        <f t="shared" si="65"/>
        <v>0</v>
      </c>
      <c r="AF422" s="4">
        <f t="shared" si="66"/>
        <v>0</v>
      </c>
      <c r="AG422" s="4">
        <f t="shared" si="67"/>
        <v>0</v>
      </c>
      <c r="AH422" s="4">
        <f t="shared" si="68"/>
        <v>0</v>
      </c>
      <c r="AI422" s="4">
        <f t="shared" si="69"/>
        <v>0</v>
      </c>
    </row>
    <row r="423" spans="25:35" x14ac:dyDescent="0.25">
      <c r="Y423" s="4">
        <f t="shared" si="60"/>
        <v>0</v>
      </c>
      <c r="Z423" s="4">
        <f t="shared" si="61"/>
        <v>0</v>
      </c>
      <c r="AA423" s="4">
        <f t="shared" si="62"/>
        <v>0</v>
      </c>
      <c r="AB423" s="4">
        <f t="shared" si="63"/>
        <v>0</v>
      </c>
      <c r="AC423" s="4">
        <f t="shared" si="64"/>
        <v>0</v>
      </c>
      <c r="AE423" s="4">
        <f t="shared" si="65"/>
        <v>0</v>
      </c>
      <c r="AF423" s="4">
        <f t="shared" si="66"/>
        <v>0</v>
      </c>
      <c r="AG423" s="4">
        <f t="shared" si="67"/>
        <v>0</v>
      </c>
      <c r="AH423" s="4">
        <f t="shared" si="68"/>
        <v>0</v>
      </c>
      <c r="AI423" s="4">
        <f t="shared" si="69"/>
        <v>0</v>
      </c>
    </row>
    <row r="424" spans="25:35" x14ac:dyDescent="0.25">
      <c r="Y424" s="4">
        <f t="shared" si="60"/>
        <v>0</v>
      </c>
      <c r="Z424" s="4">
        <f t="shared" si="61"/>
        <v>0</v>
      </c>
      <c r="AA424" s="4">
        <f t="shared" si="62"/>
        <v>0</v>
      </c>
      <c r="AB424" s="4">
        <f t="shared" si="63"/>
        <v>0</v>
      </c>
      <c r="AC424" s="4">
        <f t="shared" si="64"/>
        <v>0</v>
      </c>
      <c r="AE424" s="4">
        <f t="shared" si="65"/>
        <v>0</v>
      </c>
      <c r="AF424" s="4">
        <f t="shared" si="66"/>
        <v>0</v>
      </c>
      <c r="AG424" s="4">
        <f t="shared" si="67"/>
        <v>0</v>
      </c>
      <c r="AH424" s="4">
        <f t="shared" si="68"/>
        <v>0</v>
      </c>
      <c r="AI424" s="4">
        <f t="shared" si="69"/>
        <v>0</v>
      </c>
    </row>
    <row r="425" spans="25:35" x14ac:dyDescent="0.25">
      <c r="Y425" s="4">
        <f t="shared" si="60"/>
        <v>0</v>
      </c>
      <c r="Z425" s="4">
        <f t="shared" si="61"/>
        <v>0</v>
      </c>
      <c r="AA425" s="4">
        <f t="shared" si="62"/>
        <v>0</v>
      </c>
      <c r="AB425" s="4">
        <f t="shared" si="63"/>
        <v>0</v>
      </c>
      <c r="AC425" s="4">
        <f t="shared" si="64"/>
        <v>0</v>
      </c>
      <c r="AE425" s="4">
        <f t="shared" si="65"/>
        <v>0</v>
      </c>
      <c r="AF425" s="4">
        <f t="shared" si="66"/>
        <v>0</v>
      </c>
      <c r="AG425" s="4">
        <f t="shared" si="67"/>
        <v>0</v>
      </c>
      <c r="AH425" s="4">
        <f t="shared" si="68"/>
        <v>0</v>
      </c>
      <c r="AI425" s="4">
        <f t="shared" si="69"/>
        <v>0</v>
      </c>
    </row>
    <row r="426" spans="25:35" x14ac:dyDescent="0.25">
      <c r="Y426" s="4">
        <f t="shared" si="60"/>
        <v>0</v>
      </c>
      <c r="Z426" s="4">
        <f t="shared" si="61"/>
        <v>0</v>
      </c>
      <c r="AA426" s="4">
        <f t="shared" si="62"/>
        <v>0</v>
      </c>
      <c r="AB426" s="4">
        <f t="shared" si="63"/>
        <v>0</v>
      </c>
      <c r="AC426" s="4">
        <f t="shared" si="64"/>
        <v>0</v>
      </c>
      <c r="AE426" s="4">
        <f t="shared" si="65"/>
        <v>0</v>
      </c>
      <c r="AF426" s="4">
        <f t="shared" si="66"/>
        <v>0</v>
      </c>
      <c r="AG426" s="4">
        <f t="shared" si="67"/>
        <v>0</v>
      </c>
      <c r="AH426" s="4">
        <f t="shared" si="68"/>
        <v>0</v>
      </c>
      <c r="AI426" s="4">
        <f t="shared" si="69"/>
        <v>0</v>
      </c>
    </row>
    <row r="427" spans="25:35" x14ac:dyDescent="0.25">
      <c r="Y427" s="4">
        <f t="shared" si="60"/>
        <v>0</v>
      </c>
      <c r="Z427" s="4">
        <f t="shared" si="61"/>
        <v>0</v>
      </c>
      <c r="AA427" s="4">
        <f t="shared" si="62"/>
        <v>0</v>
      </c>
      <c r="AB427" s="4">
        <f t="shared" si="63"/>
        <v>0</v>
      </c>
      <c r="AC427" s="4">
        <f t="shared" si="64"/>
        <v>0</v>
      </c>
      <c r="AE427" s="4">
        <f t="shared" si="65"/>
        <v>0</v>
      </c>
      <c r="AF427" s="4">
        <f t="shared" si="66"/>
        <v>0</v>
      </c>
      <c r="AG427" s="4">
        <f t="shared" si="67"/>
        <v>0</v>
      </c>
      <c r="AH427" s="4">
        <f t="shared" si="68"/>
        <v>0</v>
      </c>
      <c r="AI427" s="4">
        <f t="shared" si="69"/>
        <v>0</v>
      </c>
    </row>
    <row r="428" spans="25:35" x14ac:dyDescent="0.25">
      <c r="Y428" s="4">
        <f t="shared" si="60"/>
        <v>0</v>
      </c>
      <c r="Z428" s="4">
        <f t="shared" si="61"/>
        <v>0</v>
      </c>
      <c r="AA428" s="4">
        <f t="shared" si="62"/>
        <v>0</v>
      </c>
      <c r="AB428" s="4">
        <f t="shared" si="63"/>
        <v>0</v>
      </c>
      <c r="AC428" s="4">
        <f t="shared" si="64"/>
        <v>0</v>
      </c>
      <c r="AE428" s="4">
        <f t="shared" si="65"/>
        <v>0</v>
      </c>
      <c r="AF428" s="4">
        <f t="shared" si="66"/>
        <v>0</v>
      </c>
      <c r="AG428" s="4">
        <f t="shared" si="67"/>
        <v>0</v>
      </c>
      <c r="AH428" s="4">
        <f t="shared" si="68"/>
        <v>0</v>
      </c>
      <c r="AI428" s="4">
        <f t="shared" si="69"/>
        <v>0</v>
      </c>
    </row>
    <row r="429" spans="25:35" x14ac:dyDescent="0.25">
      <c r="Y429" s="4">
        <f t="shared" si="60"/>
        <v>0</v>
      </c>
      <c r="Z429" s="4">
        <f t="shared" si="61"/>
        <v>0</v>
      </c>
      <c r="AA429" s="4">
        <f t="shared" si="62"/>
        <v>0</v>
      </c>
      <c r="AB429" s="4">
        <f t="shared" si="63"/>
        <v>0</v>
      </c>
      <c r="AC429" s="4">
        <f t="shared" si="64"/>
        <v>0</v>
      </c>
      <c r="AE429" s="4">
        <f t="shared" si="65"/>
        <v>0</v>
      </c>
      <c r="AF429" s="4">
        <f t="shared" si="66"/>
        <v>0</v>
      </c>
      <c r="AG429" s="4">
        <f t="shared" si="67"/>
        <v>0</v>
      </c>
      <c r="AH429" s="4">
        <f t="shared" si="68"/>
        <v>0</v>
      </c>
      <c r="AI429" s="4">
        <f t="shared" si="69"/>
        <v>0</v>
      </c>
    </row>
    <row r="430" spans="25:35" x14ac:dyDescent="0.25">
      <c r="Y430" s="4">
        <f t="shared" si="60"/>
        <v>0</v>
      </c>
      <c r="Z430" s="4">
        <f t="shared" si="61"/>
        <v>0</v>
      </c>
      <c r="AA430" s="4">
        <f t="shared" si="62"/>
        <v>0</v>
      </c>
      <c r="AB430" s="4">
        <f t="shared" si="63"/>
        <v>0</v>
      </c>
      <c r="AC430" s="4">
        <f t="shared" si="64"/>
        <v>0</v>
      </c>
      <c r="AE430" s="4">
        <f t="shared" si="65"/>
        <v>0</v>
      </c>
      <c r="AF430" s="4">
        <f t="shared" si="66"/>
        <v>0</v>
      </c>
      <c r="AG430" s="4">
        <f t="shared" si="67"/>
        <v>0</v>
      </c>
      <c r="AH430" s="4">
        <f t="shared" si="68"/>
        <v>0</v>
      </c>
      <c r="AI430" s="4">
        <f t="shared" si="69"/>
        <v>0</v>
      </c>
    </row>
    <row r="431" spans="25:35" x14ac:dyDescent="0.25">
      <c r="Y431" s="4">
        <f t="shared" si="60"/>
        <v>0</v>
      </c>
      <c r="Z431" s="4">
        <f t="shared" si="61"/>
        <v>0</v>
      </c>
      <c r="AA431" s="4">
        <f t="shared" si="62"/>
        <v>0</v>
      </c>
      <c r="AB431" s="4">
        <f t="shared" si="63"/>
        <v>0</v>
      </c>
      <c r="AC431" s="4">
        <f t="shared" si="64"/>
        <v>0</v>
      </c>
      <c r="AE431" s="4">
        <f t="shared" si="65"/>
        <v>0</v>
      </c>
      <c r="AF431" s="4">
        <f t="shared" si="66"/>
        <v>0</v>
      </c>
      <c r="AG431" s="4">
        <f t="shared" si="67"/>
        <v>0</v>
      </c>
      <c r="AH431" s="4">
        <f t="shared" si="68"/>
        <v>0</v>
      </c>
      <c r="AI431" s="4">
        <f t="shared" si="69"/>
        <v>0</v>
      </c>
    </row>
    <row r="432" spans="25:35" x14ac:dyDescent="0.25">
      <c r="Y432" s="4">
        <f t="shared" si="60"/>
        <v>0</v>
      </c>
      <c r="Z432" s="4">
        <f t="shared" si="61"/>
        <v>0</v>
      </c>
      <c r="AA432" s="4">
        <f t="shared" si="62"/>
        <v>0</v>
      </c>
      <c r="AB432" s="4">
        <f t="shared" si="63"/>
        <v>0</v>
      </c>
      <c r="AC432" s="4">
        <f t="shared" si="64"/>
        <v>0</v>
      </c>
      <c r="AE432" s="4">
        <f t="shared" si="65"/>
        <v>0</v>
      </c>
      <c r="AF432" s="4">
        <f t="shared" si="66"/>
        <v>0</v>
      </c>
      <c r="AG432" s="4">
        <f t="shared" si="67"/>
        <v>0</v>
      </c>
      <c r="AH432" s="4">
        <f t="shared" si="68"/>
        <v>0</v>
      </c>
      <c r="AI432" s="4">
        <f t="shared" si="69"/>
        <v>0</v>
      </c>
    </row>
    <row r="433" spans="25:35" x14ac:dyDescent="0.25">
      <c r="Y433" s="4">
        <f t="shared" si="60"/>
        <v>0</v>
      </c>
      <c r="Z433" s="4">
        <f t="shared" si="61"/>
        <v>0</v>
      </c>
      <c r="AA433" s="4">
        <f t="shared" si="62"/>
        <v>0</v>
      </c>
      <c r="AB433" s="4">
        <f t="shared" si="63"/>
        <v>0</v>
      </c>
      <c r="AC433" s="4">
        <f t="shared" si="64"/>
        <v>0</v>
      </c>
      <c r="AE433" s="4">
        <f t="shared" si="65"/>
        <v>0</v>
      </c>
      <c r="AF433" s="4">
        <f t="shared" si="66"/>
        <v>0</v>
      </c>
      <c r="AG433" s="4">
        <f t="shared" si="67"/>
        <v>0</v>
      </c>
      <c r="AH433" s="4">
        <f t="shared" si="68"/>
        <v>0</v>
      </c>
      <c r="AI433" s="4">
        <f t="shared" si="69"/>
        <v>0</v>
      </c>
    </row>
    <row r="434" spans="25:35" x14ac:dyDescent="0.25">
      <c r="Y434" s="4">
        <f t="shared" si="60"/>
        <v>0</v>
      </c>
      <c r="Z434" s="4">
        <f t="shared" si="61"/>
        <v>0</v>
      </c>
      <c r="AA434" s="4">
        <f t="shared" si="62"/>
        <v>0</v>
      </c>
      <c r="AB434" s="4">
        <f t="shared" si="63"/>
        <v>0</v>
      </c>
      <c r="AC434" s="4">
        <f t="shared" si="64"/>
        <v>0</v>
      </c>
      <c r="AE434" s="4">
        <f t="shared" si="65"/>
        <v>0</v>
      </c>
      <c r="AF434" s="4">
        <f t="shared" si="66"/>
        <v>0</v>
      </c>
      <c r="AG434" s="4">
        <f t="shared" si="67"/>
        <v>0</v>
      </c>
      <c r="AH434" s="4">
        <f t="shared" si="68"/>
        <v>0</v>
      </c>
      <c r="AI434" s="4">
        <f t="shared" si="69"/>
        <v>0</v>
      </c>
    </row>
    <row r="435" spans="25:35" x14ac:dyDescent="0.25">
      <c r="Y435" s="4">
        <f t="shared" si="60"/>
        <v>0</v>
      </c>
      <c r="Z435" s="4">
        <f t="shared" si="61"/>
        <v>0</v>
      </c>
      <c r="AA435" s="4">
        <f t="shared" si="62"/>
        <v>0</v>
      </c>
      <c r="AB435" s="4">
        <f t="shared" si="63"/>
        <v>0</v>
      </c>
      <c r="AC435" s="4">
        <f t="shared" si="64"/>
        <v>0</v>
      </c>
      <c r="AE435" s="4">
        <f t="shared" si="65"/>
        <v>0</v>
      </c>
      <c r="AF435" s="4">
        <f t="shared" si="66"/>
        <v>0</v>
      </c>
      <c r="AG435" s="4">
        <f t="shared" si="67"/>
        <v>0</v>
      </c>
      <c r="AH435" s="4">
        <f t="shared" si="68"/>
        <v>0</v>
      </c>
      <c r="AI435" s="4">
        <f t="shared" si="69"/>
        <v>0</v>
      </c>
    </row>
    <row r="436" spans="25:35" x14ac:dyDescent="0.25">
      <c r="Y436" s="4">
        <f t="shared" si="60"/>
        <v>0</v>
      </c>
      <c r="Z436" s="4">
        <f t="shared" si="61"/>
        <v>0</v>
      </c>
      <c r="AA436" s="4">
        <f t="shared" si="62"/>
        <v>0</v>
      </c>
      <c r="AB436" s="4">
        <f t="shared" si="63"/>
        <v>0</v>
      </c>
      <c r="AC436" s="4">
        <f t="shared" si="64"/>
        <v>0</v>
      </c>
      <c r="AE436" s="4">
        <f t="shared" si="65"/>
        <v>0</v>
      </c>
      <c r="AF436" s="4">
        <f t="shared" si="66"/>
        <v>0</v>
      </c>
      <c r="AG436" s="4">
        <f t="shared" si="67"/>
        <v>0</v>
      </c>
      <c r="AH436" s="4">
        <f t="shared" si="68"/>
        <v>0</v>
      </c>
      <c r="AI436" s="4">
        <f t="shared" si="69"/>
        <v>0</v>
      </c>
    </row>
    <row r="437" spans="25:35" x14ac:dyDescent="0.25">
      <c r="Y437" s="4">
        <f t="shared" si="60"/>
        <v>0</v>
      </c>
      <c r="Z437" s="4">
        <f t="shared" si="61"/>
        <v>0</v>
      </c>
      <c r="AA437" s="4">
        <f t="shared" si="62"/>
        <v>0</v>
      </c>
      <c r="AB437" s="4">
        <f t="shared" si="63"/>
        <v>0</v>
      </c>
      <c r="AC437" s="4">
        <f t="shared" si="64"/>
        <v>0</v>
      </c>
      <c r="AE437" s="4">
        <f t="shared" si="65"/>
        <v>0</v>
      </c>
      <c r="AF437" s="4">
        <f t="shared" si="66"/>
        <v>0</v>
      </c>
      <c r="AG437" s="4">
        <f t="shared" si="67"/>
        <v>0</v>
      </c>
      <c r="AH437" s="4">
        <f t="shared" si="68"/>
        <v>0</v>
      </c>
      <c r="AI437" s="4">
        <f t="shared" si="69"/>
        <v>0</v>
      </c>
    </row>
    <row r="438" spans="25:35" x14ac:dyDescent="0.25">
      <c r="Y438" s="4">
        <f t="shared" si="60"/>
        <v>0</v>
      </c>
      <c r="Z438" s="4">
        <f t="shared" si="61"/>
        <v>0</v>
      </c>
      <c r="AA438" s="4">
        <f t="shared" si="62"/>
        <v>0</v>
      </c>
      <c r="AB438" s="4">
        <f t="shared" si="63"/>
        <v>0</v>
      </c>
      <c r="AC438" s="4">
        <f t="shared" si="64"/>
        <v>0</v>
      </c>
      <c r="AE438" s="4">
        <f t="shared" si="65"/>
        <v>0</v>
      </c>
      <c r="AF438" s="4">
        <f t="shared" si="66"/>
        <v>0</v>
      </c>
      <c r="AG438" s="4">
        <f t="shared" si="67"/>
        <v>0</v>
      </c>
      <c r="AH438" s="4">
        <f t="shared" si="68"/>
        <v>0</v>
      </c>
      <c r="AI438" s="4">
        <f t="shared" si="69"/>
        <v>0</v>
      </c>
    </row>
    <row r="439" spans="25:35" x14ac:dyDescent="0.25">
      <c r="Y439" s="4">
        <f t="shared" si="60"/>
        <v>0</v>
      </c>
      <c r="Z439" s="4">
        <f t="shared" si="61"/>
        <v>0</v>
      </c>
      <c r="AA439" s="4">
        <f t="shared" si="62"/>
        <v>0</v>
      </c>
      <c r="AB439" s="4">
        <f t="shared" si="63"/>
        <v>0</v>
      </c>
      <c r="AC439" s="4">
        <f t="shared" si="64"/>
        <v>0</v>
      </c>
      <c r="AE439" s="4">
        <f t="shared" si="65"/>
        <v>0</v>
      </c>
      <c r="AF439" s="4">
        <f t="shared" si="66"/>
        <v>0</v>
      </c>
      <c r="AG439" s="4">
        <f t="shared" si="67"/>
        <v>0</v>
      </c>
      <c r="AH439" s="4">
        <f t="shared" si="68"/>
        <v>0</v>
      </c>
      <c r="AI439" s="4">
        <f t="shared" si="69"/>
        <v>0</v>
      </c>
    </row>
    <row r="440" spans="25:35" x14ac:dyDescent="0.25">
      <c r="Y440" s="4">
        <f t="shared" si="60"/>
        <v>0</v>
      </c>
      <c r="Z440" s="4">
        <f t="shared" si="61"/>
        <v>0</v>
      </c>
      <c r="AA440" s="4">
        <f t="shared" si="62"/>
        <v>0</v>
      </c>
      <c r="AB440" s="4">
        <f t="shared" si="63"/>
        <v>0</v>
      </c>
      <c r="AC440" s="4">
        <f t="shared" si="64"/>
        <v>0</v>
      </c>
      <c r="AE440" s="4">
        <f t="shared" si="65"/>
        <v>0</v>
      </c>
      <c r="AF440" s="4">
        <f t="shared" si="66"/>
        <v>0</v>
      </c>
      <c r="AG440" s="4">
        <f t="shared" si="67"/>
        <v>0</v>
      </c>
      <c r="AH440" s="4">
        <f t="shared" si="68"/>
        <v>0</v>
      </c>
      <c r="AI440" s="4">
        <f t="shared" si="69"/>
        <v>0</v>
      </c>
    </row>
    <row r="441" spans="25:35" x14ac:dyDescent="0.25">
      <c r="Y441" s="4">
        <f t="shared" si="60"/>
        <v>0</v>
      </c>
      <c r="Z441" s="4">
        <f t="shared" si="61"/>
        <v>0</v>
      </c>
      <c r="AA441" s="4">
        <f t="shared" si="62"/>
        <v>0</v>
      </c>
      <c r="AB441" s="4">
        <f t="shared" si="63"/>
        <v>0</v>
      </c>
      <c r="AC441" s="4">
        <f t="shared" si="64"/>
        <v>0</v>
      </c>
      <c r="AE441" s="4">
        <f t="shared" si="65"/>
        <v>0</v>
      </c>
      <c r="AF441" s="4">
        <f t="shared" si="66"/>
        <v>0</v>
      </c>
      <c r="AG441" s="4">
        <f t="shared" si="67"/>
        <v>0</v>
      </c>
      <c r="AH441" s="4">
        <f t="shared" si="68"/>
        <v>0</v>
      </c>
      <c r="AI441" s="4">
        <f t="shared" si="69"/>
        <v>0</v>
      </c>
    </row>
    <row r="442" spans="25:35" x14ac:dyDescent="0.25">
      <c r="Y442" s="4">
        <f t="shared" si="60"/>
        <v>0</v>
      </c>
      <c r="Z442" s="4">
        <f t="shared" si="61"/>
        <v>0</v>
      </c>
      <c r="AA442" s="4">
        <f t="shared" si="62"/>
        <v>0</v>
      </c>
      <c r="AB442" s="4">
        <f t="shared" si="63"/>
        <v>0</v>
      </c>
      <c r="AC442" s="4">
        <f t="shared" si="64"/>
        <v>0</v>
      </c>
      <c r="AE442" s="4">
        <f t="shared" si="65"/>
        <v>0</v>
      </c>
      <c r="AF442" s="4">
        <f t="shared" si="66"/>
        <v>0</v>
      </c>
      <c r="AG442" s="4">
        <f t="shared" si="67"/>
        <v>0</v>
      </c>
      <c r="AH442" s="4">
        <f t="shared" si="68"/>
        <v>0</v>
      </c>
      <c r="AI442" s="4">
        <f t="shared" si="69"/>
        <v>0</v>
      </c>
    </row>
    <row r="443" spans="25:35" x14ac:dyDescent="0.25">
      <c r="Y443" s="4">
        <f t="shared" si="60"/>
        <v>0</v>
      </c>
      <c r="Z443" s="4">
        <f t="shared" si="61"/>
        <v>0</v>
      </c>
      <c r="AA443" s="4">
        <f t="shared" si="62"/>
        <v>0</v>
      </c>
      <c r="AB443" s="4">
        <f t="shared" si="63"/>
        <v>0</v>
      </c>
      <c r="AC443" s="4">
        <f t="shared" si="64"/>
        <v>0</v>
      </c>
      <c r="AE443" s="4">
        <f t="shared" si="65"/>
        <v>0</v>
      </c>
      <c r="AF443" s="4">
        <f t="shared" si="66"/>
        <v>0</v>
      </c>
      <c r="AG443" s="4">
        <f t="shared" si="67"/>
        <v>0</v>
      </c>
      <c r="AH443" s="4">
        <f t="shared" si="68"/>
        <v>0</v>
      </c>
      <c r="AI443" s="4">
        <f t="shared" si="69"/>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1:P424"/>
  <sheetViews>
    <sheetView workbookViewId="0">
      <selection activeCell="C4" sqref="C4:I4 C6:I406"/>
      <pivotSelection pane="bottomRight" showHeader="1" extendable="1" axis="axisCol" max="7" activeRow="3" activeCol="2" previousRow="3" previousCol="2" click="1" r:id="rId1">
        <pivotArea dataOnly="0" outline="0" fieldPosition="0">
          <references count="1">
            <reference field="1" count="1">
              <x v="0"/>
            </reference>
          </references>
        </pivotArea>
      </pivotSelection>
    </sheetView>
  </sheetViews>
  <sheetFormatPr defaultRowHeight="15" x14ac:dyDescent="0.25"/>
  <cols>
    <col min="1" max="1" width="1.7109375" customWidth="1"/>
    <col min="2" max="2" width="34.28515625" bestFit="1" customWidth="1"/>
    <col min="3" max="3" width="16.28515625" bestFit="1" customWidth="1"/>
    <col min="4" max="6" width="3" bestFit="1" customWidth="1"/>
    <col min="7" max="7" width="6" bestFit="1" customWidth="1"/>
    <col min="8" max="8" width="4" bestFit="1" customWidth="1"/>
    <col min="9" max="9" width="6" bestFit="1" customWidth="1"/>
    <col min="10" max="11" width="13.42578125" customWidth="1"/>
    <col min="12" max="12" width="3.140625" customWidth="1"/>
    <col min="13" max="13" width="6" bestFit="1" customWidth="1"/>
    <col min="14" max="21" width="6.85546875" customWidth="1"/>
    <col min="22" max="22" width="9.85546875" customWidth="1"/>
    <col min="23" max="23" width="11.28515625" bestFit="1" customWidth="1"/>
  </cols>
  <sheetData>
    <row r="1" spans="2:16" x14ac:dyDescent="0.25">
      <c r="J1" s="9"/>
      <c r="K1" s="9"/>
      <c r="L1" s="9"/>
      <c r="M1" s="9"/>
      <c r="N1" s="9"/>
      <c r="O1" s="9"/>
    </row>
    <row r="3" spans="2:16" x14ac:dyDescent="0.25">
      <c r="B3" s="1" t="s">
        <v>410</v>
      </c>
      <c r="C3" s="1" t="s">
        <v>400</v>
      </c>
    </row>
    <row r="4" spans="2:16" x14ac:dyDescent="0.25">
      <c r="C4">
        <v>2023</v>
      </c>
      <c r="M4" t="s">
        <v>853</v>
      </c>
    </row>
    <row r="5" spans="2:16" x14ac:dyDescent="0.25">
      <c r="B5" s="1" t="s">
        <v>0</v>
      </c>
      <c r="C5" t="s">
        <v>842</v>
      </c>
      <c r="D5" t="s">
        <v>843</v>
      </c>
      <c r="E5" t="s">
        <v>844</v>
      </c>
      <c r="F5" t="s">
        <v>845</v>
      </c>
      <c r="G5" t="s">
        <v>846</v>
      </c>
      <c r="H5" t="s">
        <v>847</v>
      </c>
      <c r="I5" t="s">
        <v>848</v>
      </c>
      <c r="J5" s="1"/>
      <c r="K5" s="1"/>
      <c r="L5" s="1"/>
      <c r="M5" s="82" t="s">
        <v>849</v>
      </c>
      <c r="N5" s="82" t="s">
        <v>850</v>
      </c>
      <c r="O5" s="82" t="s">
        <v>851</v>
      </c>
      <c r="P5" s="82" t="s">
        <v>908</v>
      </c>
    </row>
    <row r="6" spans="2:16" x14ac:dyDescent="0.25">
      <c r="B6" s="2" t="s">
        <v>1</v>
      </c>
      <c r="C6">
        <v>5</v>
      </c>
      <c r="M6">
        <f>SUM(C6:F6)</f>
        <v>5</v>
      </c>
      <c r="N6">
        <f>SUM(I6)</f>
        <v>0</v>
      </c>
      <c r="O6">
        <f>SUM(G6:H6)</f>
        <v>0</v>
      </c>
      <c r="P6">
        <f>SUM(M6:O6)</f>
        <v>5</v>
      </c>
    </row>
    <row r="7" spans="2:16" x14ac:dyDescent="0.25">
      <c r="B7" s="2" t="s">
        <v>2</v>
      </c>
      <c r="C7">
        <v>601</v>
      </c>
      <c r="I7">
        <v>163</v>
      </c>
      <c r="M7">
        <f t="shared" ref="M7:M70" si="0">SUM(C7:F7)</f>
        <v>601</v>
      </c>
      <c r="N7">
        <f t="shared" ref="N7:N70" si="1">SUM(I7)</f>
        <v>163</v>
      </c>
      <c r="O7">
        <f t="shared" ref="O7:O70" si="2">SUM(G7:H7)</f>
        <v>0</v>
      </c>
      <c r="P7">
        <f t="shared" ref="P7:P70" si="3">SUM(M7:O7)</f>
        <v>764</v>
      </c>
    </row>
    <row r="8" spans="2:16" x14ac:dyDescent="0.25">
      <c r="B8" s="2" t="s">
        <v>3</v>
      </c>
      <c r="G8">
        <v>333</v>
      </c>
      <c r="M8">
        <f t="shared" si="0"/>
        <v>0</v>
      </c>
      <c r="N8">
        <f t="shared" si="1"/>
        <v>0</v>
      </c>
      <c r="O8">
        <f t="shared" si="2"/>
        <v>333</v>
      </c>
      <c r="P8">
        <f t="shared" si="3"/>
        <v>333</v>
      </c>
    </row>
    <row r="9" spans="2:16" x14ac:dyDescent="0.25">
      <c r="B9" s="2" t="s">
        <v>4</v>
      </c>
      <c r="C9">
        <v>12</v>
      </c>
      <c r="M9">
        <f t="shared" si="0"/>
        <v>12</v>
      </c>
      <c r="N9">
        <f t="shared" si="1"/>
        <v>0</v>
      </c>
      <c r="O9">
        <f t="shared" si="2"/>
        <v>0</v>
      </c>
      <c r="P9">
        <f t="shared" si="3"/>
        <v>12</v>
      </c>
    </row>
    <row r="10" spans="2:16" x14ac:dyDescent="0.25">
      <c r="B10" s="2" t="s">
        <v>5</v>
      </c>
      <c r="C10">
        <v>33</v>
      </c>
      <c r="G10">
        <v>21</v>
      </c>
      <c r="I10">
        <v>9</v>
      </c>
      <c r="M10">
        <f t="shared" si="0"/>
        <v>33</v>
      </c>
      <c r="N10">
        <f t="shared" si="1"/>
        <v>9</v>
      </c>
      <c r="O10">
        <f t="shared" si="2"/>
        <v>21</v>
      </c>
      <c r="P10">
        <f t="shared" si="3"/>
        <v>63</v>
      </c>
    </row>
    <row r="11" spans="2:16" x14ac:dyDescent="0.25">
      <c r="B11" s="2" t="s">
        <v>6</v>
      </c>
      <c r="C11">
        <v>12</v>
      </c>
      <c r="M11">
        <f t="shared" si="0"/>
        <v>12</v>
      </c>
      <c r="N11">
        <f t="shared" si="1"/>
        <v>0</v>
      </c>
      <c r="O11">
        <f t="shared" si="2"/>
        <v>0</v>
      </c>
      <c r="P11">
        <f t="shared" si="3"/>
        <v>12</v>
      </c>
    </row>
    <row r="12" spans="2:16" x14ac:dyDescent="0.25">
      <c r="B12" s="2" t="s">
        <v>7</v>
      </c>
      <c r="C12">
        <v>11</v>
      </c>
      <c r="M12">
        <f t="shared" si="0"/>
        <v>11</v>
      </c>
      <c r="N12">
        <f t="shared" si="1"/>
        <v>0</v>
      </c>
      <c r="O12">
        <f t="shared" si="2"/>
        <v>0</v>
      </c>
      <c r="P12">
        <f t="shared" si="3"/>
        <v>11</v>
      </c>
    </row>
    <row r="13" spans="2:16" x14ac:dyDescent="0.25">
      <c r="B13" s="2" t="s">
        <v>8</v>
      </c>
      <c r="C13">
        <v>7</v>
      </c>
      <c r="M13">
        <f t="shared" si="0"/>
        <v>7</v>
      </c>
      <c r="N13">
        <f t="shared" si="1"/>
        <v>0</v>
      </c>
      <c r="O13">
        <f t="shared" si="2"/>
        <v>0</v>
      </c>
      <c r="P13">
        <f t="shared" si="3"/>
        <v>7</v>
      </c>
    </row>
    <row r="14" spans="2:16" x14ac:dyDescent="0.25">
      <c r="B14" s="2" t="s">
        <v>9</v>
      </c>
      <c r="C14">
        <v>19</v>
      </c>
      <c r="M14">
        <f t="shared" si="0"/>
        <v>19</v>
      </c>
      <c r="N14">
        <f t="shared" si="1"/>
        <v>0</v>
      </c>
      <c r="O14">
        <f t="shared" si="2"/>
        <v>0</v>
      </c>
      <c r="P14">
        <f t="shared" si="3"/>
        <v>19</v>
      </c>
    </row>
    <row r="15" spans="2:16" x14ac:dyDescent="0.25">
      <c r="B15" s="2" t="s">
        <v>10</v>
      </c>
      <c r="C15">
        <v>8</v>
      </c>
      <c r="M15">
        <f t="shared" si="0"/>
        <v>8</v>
      </c>
      <c r="N15">
        <f t="shared" si="1"/>
        <v>0</v>
      </c>
      <c r="O15">
        <f t="shared" si="2"/>
        <v>0</v>
      </c>
      <c r="P15">
        <f t="shared" si="3"/>
        <v>8</v>
      </c>
    </row>
    <row r="16" spans="2:16" x14ac:dyDescent="0.25">
      <c r="B16" s="2" t="s">
        <v>11</v>
      </c>
      <c r="C16">
        <v>57</v>
      </c>
      <c r="I16">
        <v>23</v>
      </c>
      <c r="M16">
        <f t="shared" si="0"/>
        <v>57</v>
      </c>
      <c r="N16">
        <f t="shared" si="1"/>
        <v>23</v>
      </c>
      <c r="O16">
        <f t="shared" si="2"/>
        <v>0</v>
      </c>
      <c r="P16">
        <f t="shared" si="3"/>
        <v>80</v>
      </c>
    </row>
    <row r="17" spans="2:16" x14ac:dyDescent="0.25">
      <c r="B17" s="2" t="s">
        <v>12</v>
      </c>
      <c r="C17">
        <v>996</v>
      </c>
      <c r="E17">
        <v>28</v>
      </c>
      <c r="I17">
        <v>308</v>
      </c>
      <c r="M17">
        <f t="shared" si="0"/>
        <v>1024</v>
      </c>
      <c r="N17">
        <f t="shared" si="1"/>
        <v>308</v>
      </c>
      <c r="O17">
        <f t="shared" si="2"/>
        <v>0</v>
      </c>
      <c r="P17">
        <f t="shared" si="3"/>
        <v>1332</v>
      </c>
    </row>
    <row r="18" spans="2:16" x14ac:dyDescent="0.25">
      <c r="B18" s="2" t="s">
        <v>13</v>
      </c>
      <c r="C18">
        <v>191</v>
      </c>
      <c r="I18">
        <v>72</v>
      </c>
      <c r="M18">
        <f t="shared" si="0"/>
        <v>191</v>
      </c>
      <c r="N18">
        <f t="shared" si="1"/>
        <v>72</v>
      </c>
      <c r="O18">
        <f t="shared" si="2"/>
        <v>0</v>
      </c>
      <c r="P18">
        <f t="shared" si="3"/>
        <v>263</v>
      </c>
    </row>
    <row r="19" spans="2:16" x14ac:dyDescent="0.25">
      <c r="B19" s="2" t="s">
        <v>14</v>
      </c>
      <c r="C19">
        <v>75</v>
      </c>
      <c r="I19">
        <v>18</v>
      </c>
      <c r="M19">
        <f t="shared" si="0"/>
        <v>75</v>
      </c>
      <c r="N19">
        <f t="shared" si="1"/>
        <v>18</v>
      </c>
      <c r="O19">
        <f t="shared" si="2"/>
        <v>0</v>
      </c>
      <c r="P19">
        <f t="shared" si="3"/>
        <v>93</v>
      </c>
    </row>
    <row r="20" spans="2:16" x14ac:dyDescent="0.25">
      <c r="B20" s="2" t="s">
        <v>15</v>
      </c>
      <c r="C20">
        <v>178</v>
      </c>
      <c r="D20">
        <v>5</v>
      </c>
      <c r="I20">
        <v>63</v>
      </c>
      <c r="M20">
        <f t="shared" si="0"/>
        <v>183</v>
      </c>
      <c r="N20">
        <f t="shared" si="1"/>
        <v>63</v>
      </c>
      <c r="O20">
        <f t="shared" si="2"/>
        <v>0</v>
      </c>
      <c r="P20">
        <f t="shared" si="3"/>
        <v>246</v>
      </c>
    </row>
    <row r="21" spans="2:16" x14ac:dyDescent="0.25">
      <c r="B21" s="2" t="s">
        <v>16</v>
      </c>
      <c r="G21">
        <v>117</v>
      </c>
      <c r="M21">
        <f t="shared" si="0"/>
        <v>0</v>
      </c>
      <c r="N21">
        <f t="shared" si="1"/>
        <v>0</v>
      </c>
      <c r="O21">
        <f t="shared" si="2"/>
        <v>117</v>
      </c>
      <c r="P21">
        <f t="shared" si="3"/>
        <v>117</v>
      </c>
    </row>
    <row r="22" spans="2:16" x14ac:dyDescent="0.25">
      <c r="B22" s="2" t="s">
        <v>17</v>
      </c>
      <c r="C22">
        <v>363</v>
      </c>
      <c r="I22">
        <v>104</v>
      </c>
      <c r="M22">
        <f t="shared" si="0"/>
        <v>363</v>
      </c>
      <c r="N22">
        <f t="shared" si="1"/>
        <v>104</v>
      </c>
      <c r="O22">
        <f t="shared" si="2"/>
        <v>0</v>
      </c>
      <c r="P22">
        <f t="shared" si="3"/>
        <v>467</v>
      </c>
    </row>
    <row r="23" spans="2:16" x14ac:dyDescent="0.25">
      <c r="B23" s="2" t="s">
        <v>18</v>
      </c>
      <c r="G23">
        <v>180</v>
      </c>
      <c r="M23">
        <f t="shared" si="0"/>
        <v>0</v>
      </c>
      <c r="N23">
        <f t="shared" si="1"/>
        <v>0</v>
      </c>
      <c r="O23">
        <f t="shared" si="2"/>
        <v>180</v>
      </c>
      <c r="P23">
        <f t="shared" si="3"/>
        <v>180</v>
      </c>
    </row>
    <row r="24" spans="2:16" x14ac:dyDescent="0.25">
      <c r="B24" s="2" t="s">
        <v>19</v>
      </c>
      <c r="C24">
        <v>5</v>
      </c>
      <c r="M24">
        <f t="shared" si="0"/>
        <v>5</v>
      </c>
      <c r="N24">
        <f t="shared" si="1"/>
        <v>0</v>
      </c>
      <c r="O24">
        <f t="shared" si="2"/>
        <v>0</v>
      </c>
      <c r="P24">
        <f t="shared" si="3"/>
        <v>5</v>
      </c>
    </row>
    <row r="25" spans="2:16" x14ac:dyDescent="0.25">
      <c r="B25" s="2" t="s">
        <v>20</v>
      </c>
      <c r="C25">
        <v>21</v>
      </c>
      <c r="M25">
        <f t="shared" si="0"/>
        <v>21</v>
      </c>
      <c r="N25">
        <f t="shared" si="1"/>
        <v>0</v>
      </c>
      <c r="O25">
        <f t="shared" si="2"/>
        <v>0</v>
      </c>
      <c r="P25">
        <f t="shared" si="3"/>
        <v>21</v>
      </c>
    </row>
    <row r="26" spans="2:16" x14ac:dyDescent="0.25">
      <c r="B26" s="2" t="s">
        <v>21</v>
      </c>
      <c r="C26">
        <v>37</v>
      </c>
      <c r="I26">
        <v>14</v>
      </c>
      <c r="M26">
        <f t="shared" si="0"/>
        <v>37</v>
      </c>
      <c r="N26">
        <f t="shared" si="1"/>
        <v>14</v>
      </c>
      <c r="O26">
        <f t="shared" si="2"/>
        <v>0</v>
      </c>
      <c r="P26">
        <f t="shared" si="3"/>
        <v>51</v>
      </c>
    </row>
    <row r="27" spans="2:16" x14ac:dyDescent="0.25">
      <c r="B27" s="2" t="s">
        <v>22</v>
      </c>
      <c r="G27">
        <v>19</v>
      </c>
      <c r="M27">
        <f t="shared" si="0"/>
        <v>0</v>
      </c>
      <c r="N27">
        <f t="shared" si="1"/>
        <v>0</v>
      </c>
      <c r="O27">
        <f t="shared" si="2"/>
        <v>19</v>
      </c>
      <c r="P27">
        <f t="shared" si="3"/>
        <v>19</v>
      </c>
    </row>
    <row r="28" spans="2:16" x14ac:dyDescent="0.25">
      <c r="B28" s="2" t="s">
        <v>23</v>
      </c>
      <c r="C28">
        <v>11</v>
      </c>
      <c r="M28">
        <f t="shared" si="0"/>
        <v>11</v>
      </c>
      <c r="N28">
        <f t="shared" si="1"/>
        <v>0</v>
      </c>
      <c r="O28">
        <f t="shared" si="2"/>
        <v>0</v>
      </c>
      <c r="P28">
        <f t="shared" si="3"/>
        <v>11</v>
      </c>
    </row>
    <row r="29" spans="2:16" x14ac:dyDescent="0.25">
      <c r="B29" s="2" t="s">
        <v>24</v>
      </c>
      <c r="C29">
        <v>385</v>
      </c>
      <c r="G29">
        <v>205</v>
      </c>
      <c r="I29">
        <v>106</v>
      </c>
      <c r="M29">
        <f t="shared" si="0"/>
        <v>385</v>
      </c>
      <c r="N29">
        <f t="shared" si="1"/>
        <v>106</v>
      </c>
      <c r="O29">
        <f t="shared" si="2"/>
        <v>205</v>
      </c>
      <c r="P29">
        <f t="shared" si="3"/>
        <v>696</v>
      </c>
    </row>
    <row r="30" spans="2:16" x14ac:dyDescent="0.25">
      <c r="B30" s="2" t="s">
        <v>25</v>
      </c>
      <c r="C30">
        <v>247</v>
      </c>
      <c r="I30">
        <v>87</v>
      </c>
      <c r="M30">
        <f t="shared" si="0"/>
        <v>247</v>
      </c>
      <c r="N30">
        <f t="shared" si="1"/>
        <v>87</v>
      </c>
      <c r="O30">
        <f t="shared" si="2"/>
        <v>0</v>
      </c>
      <c r="P30">
        <f t="shared" si="3"/>
        <v>334</v>
      </c>
    </row>
    <row r="31" spans="2:16" x14ac:dyDescent="0.25">
      <c r="B31" s="2" t="s">
        <v>26</v>
      </c>
      <c r="G31">
        <v>193</v>
      </c>
      <c r="M31">
        <f t="shared" si="0"/>
        <v>0</v>
      </c>
      <c r="N31">
        <f t="shared" si="1"/>
        <v>0</v>
      </c>
      <c r="O31">
        <f t="shared" si="2"/>
        <v>193</v>
      </c>
      <c r="P31">
        <f t="shared" si="3"/>
        <v>193</v>
      </c>
    </row>
    <row r="32" spans="2:16" x14ac:dyDescent="0.25">
      <c r="B32" s="2" t="s">
        <v>27</v>
      </c>
      <c r="C32">
        <v>108</v>
      </c>
      <c r="G32">
        <v>58</v>
      </c>
      <c r="I32">
        <v>31</v>
      </c>
      <c r="M32">
        <f t="shared" si="0"/>
        <v>108</v>
      </c>
      <c r="N32">
        <f t="shared" si="1"/>
        <v>31</v>
      </c>
      <c r="O32">
        <f t="shared" si="2"/>
        <v>58</v>
      </c>
      <c r="P32">
        <f t="shared" si="3"/>
        <v>197</v>
      </c>
    </row>
    <row r="33" spans="2:16" x14ac:dyDescent="0.25">
      <c r="B33" s="2" t="s">
        <v>28</v>
      </c>
      <c r="C33">
        <v>207</v>
      </c>
      <c r="I33">
        <v>72</v>
      </c>
      <c r="M33">
        <f t="shared" si="0"/>
        <v>207</v>
      </c>
      <c r="N33">
        <f t="shared" si="1"/>
        <v>72</v>
      </c>
      <c r="O33">
        <f t="shared" si="2"/>
        <v>0</v>
      </c>
      <c r="P33">
        <f t="shared" si="3"/>
        <v>279</v>
      </c>
    </row>
    <row r="34" spans="2:16" x14ac:dyDescent="0.25">
      <c r="B34" s="2" t="s">
        <v>29</v>
      </c>
      <c r="G34">
        <v>134</v>
      </c>
      <c r="M34">
        <f t="shared" si="0"/>
        <v>0</v>
      </c>
      <c r="N34">
        <f t="shared" si="1"/>
        <v>0</v>
      </c>
      <c r="O34">
        <f t="shared" si="2"/>
        <v>134</v>
      </c>
      <c r="P34">
        <f t="shared" si="3"/>
        <v>134</v>
      </c>
    </row>
    <row r="35" spans="2:16" x14ac:dyDescent="0.25">
      <c r="B35" s="2" t="s">
        <v>30</v>
      </c>
      <c r="C35">
        <v>60</v>
      </c>
      <c r="G35">
        <v>45</v>
      </c>
      <c r="I35">
        <v>19</v>
      </c>
      <c r="M35">
        <f t="shared" si="0"/>
        <v>60</v>
      </c>
      <c r="N35">
        <f t="shared" si="1"/>
        <v>19</v>
      </c>
      <c r="O35">
        <f t="shared" si="2"/>
        <v>45</v>
      </c>
      <c r="P35">
        <f t="shared" si="3"/>
        <v>124</v>
      </c>
    </row>
    <row r="36" spans="2:16" x14ac:dyDescent="0.25">
      <c r="B36" s="2" t="s">
        <v>31</v>
      </c>
      <c r="C36">
        <v>63</v>
      </c>
      <c r="G36">
        <v>44</v>
      </c>
      <c r="I36">
        <v>19</v>
      </c>
      <c r="M36">
        <f t="shared" si="0"/>
        <v>63</v>
      </c>
      <c r="N36">
        <f t="shared" si="1"/>
        <v>19</v>
      </c>
      <c r="O36">
        <f t="shared" si="2"/>
        <v>44</v>
      </c>
      <c r="P36">
        <f t="shared" si="3"/>
        <v>126</v>
      </c>
    </row>
    <row r="37" spans="2:16" x14ac:dyDescent="0.25">
      <c r="B37" s="2" t="s">
        <v>32</v>
      </c>
      <c r="C37">
        <v>35</v>
      </c>
      <c r="G37">
        <v>19</v>
      </c>
      <c r="I37">
        <v>10</v>
      </c>
      <c r="M37">
        <f t="shared" si="0"/>
        <v>35</v>
      </c>
      <c r="N37">
        <f t="shared" si="1"/>
        <v>10</v>
      </c>
      <c r="O37">
        <f t="shared" si="2"/>
        <v>19</v>
      </c>
      <c r="P37">
        <f t="shared" si="3"/>
        <v>64</v>
      </c>
    </row>
    <row r="38" spans="2:16" x14ac:dyDescent="0.25">
      <c r="B38" s="2" t="s">
        <v>33</v>
      </c>
      <c r="C38">
        <v>7</v>
      </c>
      <c r="D38">
        <v>14</v>
      </c>
      <c r="M38">
        <f t="shared" si="0"/>
        <v>21</v>
      </c>
      <c r="N38">
        <f t="shared" si="1"/>
        <v>0</v>
      </c>
      <c r="O38">
        <f t="shared" si="2"/>
        <v>0</v>
      </c>
      <c r="P38">
        <f t="shared" si="3"/>
        <v>21</v>
      </c>
    </row>
    <row r="39" spans="2:16" x14ac:dyDescent="0.25">
      <c r="B39" s="2" t="s">
        <v>34</v>
      </c>
      <c r="C39">
        <v>76</v>
      </c>
      <c r="I39">
        <v>21</v>
      </c>
      <c r="M39">
        <f t="shared" si="0"/>
        <v>76</v>
      </c>
      <c r="N39">
        <f t="shared" si="1"/>
        <v>21</v>
      </c>
      <c r="O39">
        <f t="shared" si="2"/>
        <v>0</v>
      </c>
      <c r="P39">
        <f t="shared" si="3"/>
        <v>97</v>
      </c>
    </row>
    <row r="40" spans="2:16" x14ac:dyDescent="0.25">
      <c r="B40" s="2" t="s">
        <v>35</v>
      </c>
      <c r="C40">
        <v>11</v>
      </c>
      <c r="M40">
        <f t="shared" si="0"/>
        <v>11</v>
      </c>
      <c r="N40">
        <f t="shared" si="1"/>
        <v>0</v>
      </c>
      <c r="O40">
        <f t="shared" si="2"/>
        <v>0</v>
      </c>
      <c r="P40">
        <f t="shared" si="3"/>
        <v>11</v>
      </c>
    </row>
    <row r="41" spans="2:16" x14ac:dyDescent="0.25">
      <c r="B41" s="2" t="s">
        <v>36</v>
      </c>
      <c r="G41">
        <v>44</v>
      </c>
      <c r="M41">
        <f t="shared" si="0"/>
        <v>0</v>
      </c>
      <c r="N41">
        <f t="shared" si="1"/>
        <v>0</v>
      </c>
      <c r="O41">
        <f t="shared" si="2"/>
        <v>44</v>
      </c>
      <c r="P41">
        <f t="shared" si="3"/>
        <v>44</v>
      </c>
    </row>
    <row r="42" spans="2:16" x14ac:dyDescent="0.25">
      <c r="B42" s="2" t="s">
        <v>37</v>
      </c>
      <c r="C42">
        <v>5753</v>
      </c>
      <c r="I42">
        <v>1629</v>
      </c>
      <c r="M42">
        <f t="shared" si="0"/>
        <v>5753</v>
      </c>
      <c r="N42">
        <f t="shared" si="1"/>
        <v>1629</v>
      </c>
      <c r="O42">
        <f t="shared" si="2"/>
        <v>0</v>
      </c>
      <c r="P42">
        <f t="shared" si="3"/>
        <v>7382</v>
      </c>
    </row>
    <row r="43" spans="2:16" x14ac:dyDescent="0.25">
      <c r="B43" s="2" t="s">
        <v>38</v>
      </c>
      <c r="G43">
        <v>3172</v>
      </c>
      <c r="M43">
        <f t="shared" si="0"/>
        <v>0</v>
      </c>
      <c r="N43">
        <f t="shared" si="1"/>
        <v>0</v>
      </c>
      <c r="O43">
        <f t="shared" si="2"/>
        <v>3172</v>
      </c>
      <c r="P43">
        <f t="shared" si="3"/>
        <v>3172</v>
      </c>
    </row>
    <row r="44" spans="2:16" x14ac:dyDescent="0.25">
      <c r="B44" s="2" t="s">
        <v>39</v>
      </c>
      <c r="C44">
        <v>154</v>
      </c>
      <c r="I44">
        <v>51</v>
      </c>
      <c r="M44">
        <f t="shared" si="0"/>
        <v>154</v>
      </c>
      <c r="N44">
        <f t="shared" si="1"/>
        <v>51</v>
      </c>
      <c r="O44">
        <f t="shared" si="2"/>
        <v>0</v>
      </c>
      <c r="P44">
        <f t="shared" si="3"/>
        <v>205</v>
      </c>
    </row>
    <row r="45" spans="2:16" x14ac:dyDescent="0.25">
      <c r="B45" s="2" t="s">
        <v>40</v>
      </c>
      <c r="G45">
        <v>92</v>
      </c>
      <c r="M45">
        <f t="shared" si="0"/>
        <v>0</v>
      </c>
      <c r="N45">
        <f t="shared" si="1"/>
        <v>0</v>
      </c>
      <c r="O45">
        <f t="shared" si="2"/>
        <v>92</v>
      </c>
      <c r="P45">
        <f t="shared" si="3"/>
        <v>92</v>
      </c>
    </row>
    <row r="46" spans="2:16" x14ac:dyDescent="0.25">
      <c r="B46" s="2" t="s">
        <v>41</v>
      </c>
      <c r="C46">
        <v>199</v>
      </c>
      <c r="I46">
        <v>44</v>
      </c>
      <c r="M46">
        <f t="shared" si="0"/>
        <v>199</v>
      </c>
      <c r="N46">
        <f t="shared" si="1"/>
        <v>44</v>
      </c>
      <c r="O46">
        <f t="shared" si="2"/>
        <v>0</v>
      </c>
      <c r="P46">
        <f t="shared" si="3"/>
        <v>243</v>
      </c>
    </row>
    <row r="47" spans="2:16" x14ac:dyDescent="0.25">
      <c r="B47" s="2" t="s">
        <v>42</v>
      </c>
      <c r="G47">
        <v>66</v>
      </c>
      <c r="M47">
        <f t="shared" si="0"/>
        <v>0</v>
      </c>
      <c r="N47">
        <f t="shared" si="1"/>
        <v>0</v>
      </c>
      <c r="O47">
        <f t="shared" si="2"/>
        <v>66</v>
      </c>
      <c r="P47">
        <f t="shared" si="3"/>
        <v>66</v>
      </c>
    </row>
    <row r="48" spans="2:16" x14ac:dyDescent="0.25">
      <c r="B48" s="2" t="s">
        <v>43</v>
      </c>
      <c r="C48">
        <v>212</v>
      </c>
      <c r="I48">
        <v>63</v>
      </c>
      <c r="M48">
        <f t="shared" si="0"/>
        <v>212</v>
      </c>
      <c r="N48">
        <f t="shared" si="1"/>
        <v>63</v>
      </c>
      <c r="O48">
        <f t="shared" si="2"/>
        <v>0</v>
      </c>
      <c r="P48">
        <f t="shared" si="3"/>
        <v>275</v>
      </c>
    </row>
    <row r="49" spans="2:16" x14ac:dyDescent="0.25">
      <c r="B49" s="2" t="s">
        <v>44</v>
      </c>
      <c r="G49">
        <v>86</v>
      </c>
      <c r="M49">
        <f t="shared" si="0"/>
        <v>0</v>
      </c>
      <c r="N49">
        <f t="shared" si="1"/>
        <v>0</v>
      </c>
      <c r="O49">
        <f t="shared" si="2"/>
        <v>86</v>
      </c>
      <c r="P49">
        <f t="shared" si="3"/>
        <v>86</v>
      </c>
    </row>
    <row r="50" spans="2:16" x14ac:dyDescent="0.25">
      <c r="B50" s="2" t="s">
        <v>45</v>
      </c>
      <c r="G50">
        <v>114</v>
      </c>
      <c r="M50">
        <f t="shared" si="0"/>
        <v>0</v>
      </c>
      <c r="N50">
        <f t="shared" si="1"/>
        <v>0</v>
      </c>
      <c r="O50">
        <f t="shared" si="2"/>
        <v>114</v>
      </c>
      <c r="P50">
        <f t="shared" si="3"/>
        <v>114</v>
      </c>
    </row>
    <row r="51" spans="2:16" x14ac:dyDescent="0.25">
      <c r="B51" s="2" t="s">
        <v>46</v>
      </c>
      <c r="C51">
        <v>146</v>
      </c>
      <c r="I51">
        <v>18</v>
      </c>
      <c r="M51">
        <f t="shared" si="0"/>
        <v>146</v>
      </c>
      <c r="N51">
        <f t="shared" si="1"/>
        <v>18</v>
      </c>
      <c r="O51">
        <f t="shared" si="2"/>
        <v>0</v>
      </c>
      <c r="P51">
        <f t="shared" si="3"/>
        <v>164</v>
      </c>
    </row>
    <row r="52" spans="2:16" x14ac:dyDescent="0.25">
      <c r="B52" s="2" t="s">
        <v>47</v>
      </c>
      <c r="C52">
        <v>137</v>
      </c>
      <c r="I52">
        <v>13</v>
      </c>
      <c r="M52">
        <f t="shared" si="0"/>
        <v>137</v>
      </c>
      <c r="N52">
        <f t="shared" si="1"/>
        <v>13</v>
      </c>
      <c r="O52">
        <f t="shared" si="2"/>
        <v>0</v>
      </c>
      <c r="P52">
        <f t="shared" si="3"/>
        <v>150</v>
      </c>
    </row>
    <row r="53" spans="2:16" x14ac:dyDescent="0.25">
      <c r="B53" s="2" t="s">
        <v>48</v>
      </c>
      <c r="C53">
        <v>182</v>
      </c>
      <c r="I53">
        <v>65</v>
      </c>
      <c r="M53">
        <f t="shared" si="0"/>
        <v>182</v>
      </c>
      <c r="N53">
        <f t="shared" si="1"/>
        <v>65</v>
      </c>
      <c r="O53">
        <f t="shared" si="2"/>
        <v>0</v>
      </c>
      <c r="P53">
        <f t="shared" si="3"/>
        <v>247</v>
      </c>
    </row>
    <row r="54" spans="2:16" x14ac:dyDescent="0.25">
      <c r="B54" s="2" t="s">
        <v>49</v>
      </c>
      <c r="G54">
        <v>96</v>
      </c>
      <c r="M54">
        <f t="shared" si="0"/>
        <v>0</v>
      </c>
      <c r="N54">
        <f t="shared" si="1"/>
        <v>0</v>
      </c>
      <c r="O54">
        <f t="shared" si="2"/>
        <v>96</v>
      </c>
      <c r="P54">
        <f t="shared" si="3"/>
        <v>96</v>
      </c>
    </row>
    <row r="55" spans="2:16" x14ac:dyDescent="0.25">
      <c r="B55" s="2" t="s">
        <v>50</v>
      </c>
      <c r="C55">
        <v>109</v>
      </c>
      <c r="G55">
        <v>62</v>
      </c>
      <c r="I55">
        <v>34</v>
      </c>
      <c r="M55">
        <f t="shared" si="0"/>
        <v>109</v>
      </c>
      <c r="N55">
        <f t="shared" si="1"/>
        <v>34</v>
      </c>
      <c r="O55">
        <f t="shared" si="2"/>
        <v>62</v>
      </c>
      <c r="P55">
        <f t="shared" si="3"/>
        <v>205</v>
      </c>
    </row>
    <row r="56" spans="2:16" x14ac:dyDescent="0.25">
      <c r="B56" s="2" t="s">
        <v>51</v>
      </c>
      <c r="C56">
        <v>61</v>
      </c>
      <c r="G56">
        <v>37</v>
      </c>
      <c r="I56">
        <v>21</v>
      </c>
      <c r="M56">
        <f t="shared" si="0"/>
        <v>61</v>
      </c>
      <c r="N56">
        <f t="shared" si="1"/>
        <v>21</v>
      </c>
      <c r="O56">
        <f t="shared" si="2"/>
        <v>37</v>
      </c>
      <c r="P56">
        <f t="shared" si="3"/>
        <v>119</v>
      </c>
    </row>
    <row r="57" spans="2:16" x14ac:dyDescent="0.25">
      <c r="B57" s="2" t="s">
        <v>52</v>
      </c>
      <c r="C57">
        <v>30</v>
      </c>
      <c r="G57">
        <v>18</v>
      </c>
      <c r="I57">
        <v>7</v>
      </c>
      <c r="M57">
        <f t="shared" si="0"/>
        <v>30</v>
      </c>
      <c r="N57">
        <f t="shared" si="1"/>
        <v>7</v>
      </c>
      <c r="O57">
        <f t="shared" si="2"/>
        <v>18</v>
      </c>
      <c r="P57">
        <f t="shared" si="3"/>
        <v>55</v>
      </c>
    </row>
    <row r="58" spans="2:16" x14ac:dyDescent="0.25">
      <c r="B58" s="2" t="s">
        <v>53</v>
      </c>
      <c r="C58">
        <v>8</v>
      </c>
      <c r="M58">
        <f t="shared" si="0"/>
        <v>8</v>
      </c>
      <c r="N58">
        <f t="shared" si="1"/>
        <v>0</v>
      </c>
      <c r="O58">
        <f t="shared" si="2"/>
        <v>0</v>
      </c>
      <c r="P58">
        <f t="shared" si="3"/>
        <v>8</v>
      </c>
    </row>
    <row r="59" spans="2:16" x14ac:dyDescent="0.25">
      <c r="B59" s="2" t="s">
        <v>54</v>
      </c>
      <c r="C59">
        <v>7</v>
      </c>
      <c r="M59">
        <f t="shared" si="0"/>
        <v>7</v>
      </c>
      <c r="N59">
        <f t="shared" si="1"/>
        <v>0</v>
      </c>
      <c r="O59">
        <f t="shared" si="2"/>
        <v>0</v>
      </c>
      <c r="P59">
        <f t="shared" si="3"/>
        <v>7</v>
      </c>
    </row>
    <row r="60" spans="2:16" x14ac:dyDescent="0.25">
      <c r="B60" s="2" t="s">
        <v>55</v>
      </c>
      <c r="C60">
        <v>8</v>
      </c>
      <c r="M60">
        <f t="shared" si="0"/>
        <v>8</v>
      </c>
      <c r="N60">
        <f t="shared" si="1"/>
        <v>0</v>
      </c>
      <c r="O60">
        <f t="shared" si="2"/>
        <v>0</v>
      </c>
      <c r="P60">
        <f t="shared" si="3"/>
        <v>8</v>
      </c>
    </row>
    <row r="61" spans="2:16" x14ac:dyDescent="0.25">
      <c r="B61" s="2" t="s">
        <v>56</v>
      </c>
      <c r="C61">
        <v>746</v>
      </c>
      <c r="I61">
        <v>249</v>
      </c>
      <c r="M61">
        <f t="shared" si="0"/>
        <v>746</v>
      </c>
      <c r="N61">
        <f t="shared" si="1"/>
        <v>249</v>
      </c>
      <c r="O61">
        <f t="shared" si="2"/>
        <v>0</v>
      </c>
      <c r="P61">
        <f t="shared" si="3"/>
        <v>995</v>
      </c>
    </row>
    <row r="62" spans="2:16" x14ac:dyDescent="0.25">
      <c r="B62" s="2" t="s">
        <v>57</v>
      </c>
      <c r="C62">
        <v>57</v>
      </c>
      <c r="M62">
        <f t="shared" si="0"/>
        <v>57</v>
      </c>
      <c r="N62">
        <f t="shared" si="1"/>
        <v>0</v>
      </c>
      <c r="O62">
        <f t="shared" si="2"/>
        <v>0</v>
      </c>
      <c r="P62">
        <f t="shared" si="3"/>
        <v>57</v>
      </c>
    </row>
    <row r="63" spans="2:16" x14ac:dyDescent="0.25">
      <c r="B63" s="2" t="s">
        <v>58</v>
      </c>
      <c r="C63">
        <v>5</v>
      </c>
      <c r="M63">
        <f t="shared" si="0"/>
        <v>5</v>
      </c>
      <c r="N63">
        <f t="shared" si="1"/>
        <v>0</v>
      </c>
      <c r="O63">
        <f t="shared" si="2"/>
        <v>0</v>
      </c>
      <c r="P63">
        <f t="shared" si="3"/>
        <v>5</v>
      </c>
    </row>
    <row r="64" spans="2:16" x14ac:dyDescent="0.25">
      <c r="B64" s="2" t="s">
        <v>59</v>
      </c>
      <c r="C64">
        <v>0</v>
      </c>
      <c r="M64">
        <f t="shared" si="0"/>
        <v>0</v>
      </c>
      <c r="N64">
        <f t="shared" si="1"/>
        <v>0</v>
      </c>
      <c r="O64">
        <f t="shared" si="2"/>
        <v>0</v>
      </c>
      <c r="P64">
        <f t="shared" si="3"/>
        <v>0</v>
      </c>
    </row>
    <row r="65" spans="2:16" x14ac:dyDescent="0.25">
      <c r="B65" s="2" t="s">
        <v>60</v>
      </c>
      <c r="C65">
        <v>72</v>
      </c>
      <c r="M65">
        <f t="shared" si="0"/>
        <v>72</v>
      </c>
      <c r="N65">
        <f t="shared" si="1"/>
        <v>0</v>
      </c>
      <c r="O65">
        <f t="shared" si="2"/>
        <v>0</v>
      </c>
      <c r="P65">
        <f t="shared" si="3"/>
        <v>72</v>
      </c>
    </row>
    <row r="66" spans="2:16" x14ac:dyDescent="0.25">
      <c r="B66" s="2" t="s">
        <v>61</v>
      </c>
      <c r="C66">
        <v>9</v>
      </c>
      <c r="M66">
        <f t="shared" si="0"/>
        <v>9</v>
      </c>
      <c r="N66">
        <f t="shared" si="1"/>
        <v>0</v>
      </c>
      <c r="O66">
        <f t="shared" si="2"/>
        <v>0</v>
      </c>
      <c r="P66">
        <f t="shared" si="3"/>
        <v>9</v>
      </c>
    </row>
    <row r="67" spans="2:16" x14ac:dyDescent="0.25">
      <c r="B67" s="2" t="s">
        <v>62</v>
      </c>
      <c r="G67">
        <v>516</v>
      </c>
      <c r="M67">
        <f t="shared" si="0"/>
        <v>0</v>
      </c>
      <c r="N67">
        <f t="shared" si="1"/>
        <v>0</v>
      </c>
      <c r="O67">
        <f t="shared" si="2"/>
        <v>516</v>
      </c>
      <c r="P67">
        <f t="shared" si="3"/>
        <v>516</v>
      </c>
    </row>
    <row r="68" spans="2:16" x14ac:dyDescent="0.25">
      <c r="B68" s="2" t="s">
        <v>63</v>
      </c>
      <c r="C68">
        <v>165</v>
      </c>
      <c r="G68">
        <v>89</v>
      </c>
      <c r="I68">
        <v>44</v>
      </c>
      <c r="M68">
        <f t="shared" si="0"/>
        <v>165</v>
      </c>
      <c r="N68">
        <f t="shared" si="1"/>
        <v>44</v>
      </c>
      <c r="O68">
        <f t="shared" si="2"/>
        <v>89</v>
      </c>
      <c r="P68">
        <f t="shared" si="3"/>
        <v>298</v>
      </c>
    </row>
    <row r="69" spans="2:16" x14ac:dyDescent="0.25">
      <c r="B69" s="2" t="s">
        <v>64</v>
      </c>
      <c r="C69">
        <v>635</v>
      </c>
      <c r="I69">
        <v>199</v>
      </c>
      <c r="M69">
        <f t="shared" si="0"/>
        <v>635</v>
      </c>
      <c r="N69">
        <f t="shared" si="1"/>
        <v>199</v>
      </c>
      <c r="O69">
        <f t="shared" si="2"/>
        <v>0</v>
      </c>
      <c r="P69">
        <f t="shared" si="3"/>
        <v>834</v>
      </c>
    </row>
    <row r="70" spans="2:16" x14ac:dyDescent="0.25">
      <c r="B70" s="2" t="s">
        <v>65</v>
      </c>
      <c r="G70">
        <v>348</v>
      </c>
      <c r="M70">
        <f t="shared" si="0"/>
        <v>0</v>
      </c>
      <c r="N70">
        <f t="shared" si="1"/>
        <v>0</v>
      </c>
      <c r="O70">
        <f t="shared" si="2"/>
        <v>348</v>
      </c>
      <c r="P70">
        <f t="shared" si="3"/>
        <v>348</v>
      </c>
    </row>
    <row r="71" spans="2:16" x14ac:dyDescent="0.25">
      <c r="B71" s="2" t="s">
        <v>66</v>
      </c>
      <c r="C71">
        <v>13</v>
      </c>
      <c r="M71">
        <f t="shared" ref="M71:M134" si="4">SUM(C71:F71)</f>
        <v>13</v>
      </c>
      <c r="N71">
        <f t="shared" ref="N71:N134" si="5">SUM(I71)</f>
        <v>0</v>
      </c>
      <c r="O71">
        <f t="shared" ref="O71:O134" si="6">SUM(G71:H71)</f>
        <v>0</v>
      </c>
      <c r="P71">
        <f t="shared" ref="P71:P134" si="7">SUM(M71:O71)</f>
        <v>13</v>
      </c>
    </row>
    <row r="72" spans="2:16" x14ac:dyDescent="0.25">
      <c r="B72" s="2" t="s">
        <v>67</v>
      </c>
      <c r="C72">
        <v>6</v>
      </c>
      <c r="M72">
        <f t="shared" si="4"/>
        <v>6</v>
      </c>
      <c r="N72">
        <f t="shared" si="5"/>
        <v>0</v>
      </c>
      <c r="O72">
        <f t="shared" si="6"/>
        <v>0</v>
      </c>
      <c r="P72">
        <f t="shared" si="7"/>
        <v>6</v>
      </c>
    </row>
    <row r="73" spans="2:16" x14ac:dyDescent="0.25">
      <c r="B73" s="2" t="s">
        <v>68</v>
      </c>
      <c r="C73">
        <v>36</v>
      </c>
      <c r="I73">
        <v>12</v>
      </c>
      <c r="M73">
        <f t="shared" si="4"/>
        <v>36</v>
      </c>
      <c r="N73">
        <f t="shared" si="5"/>
        <v>12</v>
      </c>
      <c r="O73">
        <f t="shared" si="6"/>
        <v>0</v>
      </c>
      <c r="P73">
        <f t="shared" si="7"/>
        <v>48</v>
      </c>
    </row>
    <row r="74" spans="2:16" x14ac:dyDescent="0.25">
      <c r="B74" s="2" t="s">
        <v>69</v>
      </c>
      <c r="G74">
        <v>28</v>
      </c>
      <c r="M74">
        <f t="shared" si="4"/>
        <v>0</v>
      </c>
      <c r="N74">
        <f t="shared" si="5"/>
        <v>0</v>
      </c>
      <c r="O74">
        <f t="shared" si="6"/>
        <v>28</v>
      </c>
      <c r="P74">
        <f t="shared" si="7"/>
        <v>28</v>
      </c>
    </row>
    <row r="75" spans="2:16" x14ac:dyDescent="0.25">
      <c r="B75" s="2" t="s">
        <v>70</v>
      </c>
      <c r="C75">
        <v>588</v>
      </c>
      <c r="I75">
        <v>195</v>
      </c>
      <c r="M75">
        <f t="shared" si="4"/>
        <v>588</v>
      </c>
      <c r="N75">
        <f t="shared" si="5"/>
        <v>195</v>
      </c>
      <c r="O75">
        <f t="shared" si="6"/>
        <v>0</v>
      </c>
      <c r="P75">
        <f t="shared" si="7"/>
        <v>783</v>
      </c>
    </row>
    <row r="76" spans="2:16" x14ac:dyDescent="0.25">
      <c r="B76" s="2" t="s">
        <v>71</v>
      </c>
      <c r="G76">
        <v>313</v>
      </c>
      <c r="M76">
        <f t="shared" si="4"/>
        <v>0</v>
      </c>
      <c r="N76">
        <f t="shared" si="5"/>
        <v>0</v>
      </c>
      <c r="O76">
        <f t="shared" si="6"/>
        <v>313</v>
      </c>
      <c r="P76">
        <f t="shared" si="7"/>
        <v>313</v>
      </c>
    </row>
    <row r="77" spans="2:16" x14ac:dyDescent="0.25">
      <c r="B77" s="2" t="s">
        <v>72</v>
      </c>
      <c r="C77">
        <v>288</v>
      </c>
      <c r="G77">
        <v>139</v>
      </c>
      <c r="I77">
        <v>70</v>
      </c>
      <c r="M77">
        <f t="shared" si="4"/>
        <v>288</v>
      </c>
      <c r="N77">
        <f t="shared" si="5"/>
        <v>70</v>
      </c>
      <c r="O77">
        <f t="shared" si="6"/>
        <v>139</v>
      </c>
      <c r="P77">
        <f t="shared" si="7"/>
        <v>497</v>
      </c>
    </row>
    <row r="78" spans="2:16" x14ac:dyDescent="0.25">
      <c r="B78" s="2" t="s">
        <v>73</v>
      </c>
      <c r="C78">
        <v>64</v>
      </c>
      <c r="G78">
        <v>31</v>
      </c>
      <c r="I78">
        <v>19</v>
      </c>
      <c r="M78">
        <f t="shared" si="4"/>
        <v>64</v>
      </c>
      <c r="N78">
        <f t="shared" si="5"/>
        <v>19</v>
      </c>
      <c r="O78">
        <f t="shared" si="6"/>
        <v>31</v>
      </c>
      <c r="P78">
        <f t="shared" si="7"/>
        <v>114</v>
      </c>
    </row>
    <row r="79" spans="2:16" x14ac:dyDescent="0.25">
      <c r="B79" s="2" t="s">
        <v>74</v>
      </c>
      <c r="C79">
        <v>711</v>
      </c>
      <c r="I79">
        <v>187</v>
      </c>
      <c r="M79">
        <f t="shared" si="4"/>
        <v>711</v>
      </c>
      <c r="N79">
        <f t="shared" si="5"/>
        <v>187</v>
      </c>
      <c r="O79">
        <f t="shared" si="6"/>
        <v>0</v>
      </c>
      <c r="P79">
        <f t="shared" si="7"/>
        <v>898</v>
      </c>
    </row>
    <row r="80" spans="2:16" x14ac:dyDescent="0.25">
      <c r="B80" s="2" t="s">
        <v>75</v>
      </c>
      <c r="G80">
        <v>346</v>
      </c>
      <c r="M80">
        <f t="shared" si="4"/>
        <v>0</v>
      </c>
      <c r="N80">
        <f t="shared" si="5"/>
        <v>0</v>
      </c>
      <c r="O80">
        <f t="shared" si="6"/>
        <v>346</v>
      </c>
      <c r="P80">
        <f t="shared" si="7"/>
        <v>346</v>
      </c>
    </row>
    <row r="81" spans="2:16" x14ac:dyDescent="0.25">
      <c r="B81" s="2" t="s">
        <v>76</v>
      </c>
      <c r="C81">
        <v>16</v>
      </c>
      <c r="M81">
        <f t="shared" si="4"/>
        <v>16</v>
      </c>
      <c r="N81">
        <f t="shared" si="5"/>
        <v>0</v>
      </c>
      <c r="O81">
        <f t="shared" si="6"/>
        <v>0</v>
      </c>
      <c r="P81">
        <f t="shared" si="7"/>
        <v>16</v>
      </c>
    </row>
    <row r="82" spans="2:16" x14ac:dyDescent="0.25">
      <c r="B82" s="2" t="s">
        <v>77</v>
      </c>
      <c r="C82">
        <v>50</v>
      </c>
      <c r="I82">
        <v>17</v>
      </c>
      <c r="M82">
        <f t="shared" si="4"/>
        <v>50</v>
      </c>
      <c r="N82">
        <f t="shared" si="5"/>
        <v>17</v>
      </c>
      <c r="O82">
        <f t="shared" si="6"/>
        <v>0</v>
      </c>
      <c r="P82">
        <f t="shared" si="7"/>
        <v>67</v>
      </c>
    </row>
    <row r="83" spans="2:16" x14ac:dyDescent="0.25">
      <c r="B83" s="2" t="s">
        <v>78</v>
      </c>
      <c r="G83">
        <v>19</v>
      </c>
      <c r="M83">
        <f t="shared" si="4"/>
        <v>0</v>
      </c>
      <c r="N83">
        <f t="shared" si="5"/>
        <v>0</v>
      </c>
      <c r="O83">
        <f t="shared" si="6"/>
        <v>19</v>
      </c>
      <c r="P83">
        <f t="shared" si="7"/>
        <v>19</v>
      </c>
    </row>
    <row r="84" spans="2:16" x14ac:dyDescent="0.25">
      <c r="B84" s="2" t="s">
        <v>79</v>
      </c>
      <c r="C84">
        <v>10</v>
      </c>
      <c r="M84">
        <f t="shared" si="4"/>
        <v>10</v>
      </c>
      <c r="N84">
        <f t="shared" si="5"/>
        <v>0</v>
      </c>
      <c r="O84">
        <f t="shared" si="6"/>
        <v>0</v>
      </c>
      <c r="P84">
        <f t="shared" si="7"/>
        <v>10</v>
      </c>
    </row>
    <row r="85" spans="2:16" x14ac:dyDescent="0.25">
      <c r="B85" s="2" t="s">
        <v>80</v>
      </c>
      <c r="C85">
        <v>41</v>
      </c>
      <c r="I85">
        <v>11</v>
      </c>
      <c r="M85">
        <f t="shared" si="4"/>
        <v>41</v>
      </c>
      <c r="N85">
        <f t="shared" si="5"/>
        <v>11</v>
      </c>
      <c r="O85">
        <f t="shared" si="6"/>
        <v>0</v>
      </c>
      <c r="P85">
        <f t="shared" si="7"/>
        <v>52</v>
      </c>
    </row>
    <row r="86" spans="2:16" x14ac:dyDescent="0.25">
      <c r="B86" s="2" t="s">
        <v>81</v>
      </c>
      <c r="G86">
        <v>23</v>
      </c>
      <c r="M86">
        <f t="shared" si="4"/>
        <v>0</v>
      </c>
      <c r="N86">
        <f t="shared" si="5"/>
        <v>0</v>
      </c>
      <c r="O86">
        <f t="shared" si="6"/>
        <v>23</v>
      </c>
      <c r="P86">
        <f t="shared" si="7"/>
        <v>23</v>
      </c>
    </row>
    <row r="87" spans="2:16" x14ac:dyDescent="0.25">
      <c r="B87" s="2" t="s">
        <v>82</v>
      </c>
      <c r="C87">
        <v>15</v>
      </c>
      <c r="G87">
        <v>11</v>
      </c>
      <c r="I87">
        <v>5</v>
      </c>
      <c r="M87">
        <f t="shared" si="4"/>
        <v>15</v>
      </c>
      <c r="N87">
        <f t="shared" si="5"/>
        <v>5</v>
      </c>
      <c r="O87">
        <f t="shared" si="6"/>
        <v>11</v>
      </c>
      <c r="P87">
        <f t="shared" si="7"/>
        <v>31</v>
      </c>
    </row>
    <row r="88" spans="2:16" x14ac:dyDescent="0.25">
      <c r="B88" s="2" t="s">
        <v>83</v>
      </c>
      <c r="C88">
        <v>28</v>
      </c>
      <c r="I88">
        <v>5</v>
      </c>
      <c r="M88">
        <f t="shared" si="4"/>
        <v>28</v>
      </c>
      <c r="N88">
        <f t="shared" si="5"/>
        <v>5</v>
      </c>
      <c r="O88">
        <f t="shared" si="6"/>
        <v>0</v>
      </c>
      <c r="P88">
        <f t="shared" si="7"/>
        <v>33</v>
      </c>
    </row>
    <row r="89" spans="2:16" x14ac:dyDescent="0.25">
      <c r="B89" s="2" t="s">
        <v>84</v>
      </c>
      <c r="G89">
        <v>11</v>
      </c>
      <c r="M89">
        <f t="shared" si="4"/>
        <v>0</v>
      </c>
      <c r="N89">
        <f t="shared" si="5"/>
        <v>0</v>
      </c>
      <c r="O89">
        <f t="shared" si="6"/>
        <v>11</v>
      </c>
      <c r="P89">
        <f t="shared" si="7"/>
        <v>11</v>
      </c>
    </row>
    <row r="90" spans="2:16" x14ac:dyDescent="0.25">
      <c r="B90" s="2" t="s">
        <v>85</v>
      </c>
      <c r="C90">
        <v>5</v>
      </c>
      <c r="M90">
        <f t="shared" si="4"/>
        <v>5</v>
      </c>
      <c r="N90">
        <f t="shared" si="5"/>
        <v>0</v>
      </c>
      <c r="O90">
        <f t="shared" si="6"/>
        <v>0</v>
      </c>
      <c r="P90">
        <f t="shared" si="7"/>
        <v>5</v>
      </c>
    </row>
    <row r="91" spans="2:16" x14ac:dyDescent="0.25">
      <c r="B91" s="2" t="s">
        <v>86</v>
      </c>
      <c r="C91">
        <v>74</v>
      </c>
      <c r="G91">
        <v>45</v>
      </c>
      <c r="I91">
        <v>19</v>
      </c>
      <c r="M91">
        <f t="shared" si="4"/>
        <v>74</v>
      </c>
      <c r="N91">
        <f t="shared" si="5"/>
        <v>19</v>
      </c>
      <c r="O91">
        <f t="shared" si="6"/>
        <v>45</v>
      </c>
      <c r="P91">
        <f t="shared" si="7"/>
        <v>138</v>
      </c>
    </row>
    <row r="92" spans="2:16" x14ac:dyDescent="0.25">
      <c r="B92" s="2" t="s">
        <v>87</v>
      </c>
      <c r="C92">
        <v>135</v>
      </c>
      <c r="I92">
        <v>44</v>
      </c>
      <c r="M92">
        <f t="shared" si="4"/>
        <v>135</v>
      </c>
      <c r="N92">
        <f t="shared" si="5"/>
        <v>44</v>
      </c>
      <c r="O92">
        <f t="shared" si="6"/>
        <v>0</v>
      </c>
      <c r="P92">
        <f t="shared" si="7"/>
        <v>179</v>
      </c>
    </row>
    <row r="93" spans="2:16" x14ac:dyDescent="0.25">
      <c r="B93" s="2" t="s">
        <v>88</v>
      </c>
      <c r="C93">
        <v>128</v>
      </c>
      <c r="I93">
        <v>37</v>
      </c>
      <c r="M93">
        <f t="shared" si="4"/>
        <v>128</v>
      </c>
      <c r="N93">
        <f t="shared" si="5"/>
        <v>37</v>
      </c>
      <c r="O93">
        <f t="shared" si="6"/>
        <v>0</v>
      </c>
      <c r="P93">
        <f t="shared" si="7"/>
        <v>165</v>
      </c>
    </row>
    <row r="94" spans="2:16" x14ac:dyDescent="0.25">
      <c r="B94" s="2" t="s">
        <v>89</v>
      </c>
      <c r="C94">
        <v>158</v>
      </c>
      <c r="I94">
        <v>42</v>
      </c>
      <c r="M94">
        <f t="shared" si="4"/>
        <v>158</v>
      </c>
      <c r="N94">
        <f t="shared" si="5"/>
        <v>42</v>
      </c>
      <c r="O94">
        <f t="shared" si="6"/>
        <v>0</v>
      </c>
      <c r="P94">
        <f t="shared" si="7"/>
        <v>200</v>
      </c>
    </row>
    <row r="95" spans="2:16" x14ac:dyDescent="0.25">
      <c r="B95" s="2" t="s">
        <v>90</v>
      </c>
      <c r="C95">
        <v>2489</v>
      </c>
      <c r="I95">
        <v>764</v>
      </c>
      <c r="M95">
        <f t="shared" si="4"/>
        <v>2489</v>
      </c>
      <c r="N95">
        <f t="shared" si="5"/>
        <v>764</v>
      </c>
      <c r="O95">
        <f t="shared" si="6"/>
        <v>0</v>
      </c>
      <c r="P95">
        <f t="shared" si="7"/>
        <v>3253</v>
      </c>
    </row>
    <row r="96" spans="2:16" x14ac:dyDescent="0.25">
      <c r="B96" s="2" t="s">
        <v>91</v>
      </c>
      <c r="G96">
        <v>3097</v>
      </c>
      <c r="M96">
        <f t="shared" si="4"/>
        <v>0</v>
      </c>
      <c r="N96">
        <f t="shared" si="5"/>
        <v>0</v>
      </c>
      <c r="O96">
        <f t="shared" si="6"/>
        <v>3097</v>
      </c>
      <c r="P96">
        <f t="shared" si="7"/>
        <v>3097</v>
      </c>
    </row>
    <row r="97" spans="2:16" x14ac:dyDescent="0.25">
      <c r="B97" s="2" t="s">
        <v>92</v>
      </c>
      <c r="C97">
        <v>1245</v>
      </c>
      <c r="I97">
        <v>371</v>
      </c>
      <c r="M97">
        <f t="shared" si="4"/>
        <v>1245</v>
      </c>
      <c r="N97">
        <f t="shared" si="5"/>
        <v>371</v>
      </c>
      <c r="O97">
        <f t="shared" si="6"/>
        <v>0</v>
      </c>
      <c r="P97">
        <f t="shared" si="7"/>
        <v>1616</v>
      </c>
    </row>
    <row r="98" spans="2:16" x14ac:dyDescent="0.25">
      <c r="B98" s="2" t="s">
        <v>93</v>
      </c>
      <c r="G98">
        <v>690</v>
      </c>
      <c r="M98">
        <f t="shared" si="4"/>
        <v>0</v>
      </c>
      <c r="N98">
        <f t="shared" si="5"/>
        <v>0</v>
      </c>
      <c r="O98">
        <f t="shared" si="6"/>
        <v>690</v>
      </c>
      <c r="P98">
        <f t="shared" si="7"/>
        <v>690</v>
      </c>
    </row>
    <row r="99" spans="2:16" x14ac:dyDescent="0.25">
      <c r="B99" s="2" t="s">
        <v>94</v>
      </c>
      <c r="C99">
        <v>117</v>
      </c>
      <c r="M99">
        <f t="shared" si="4"/>
        <v>117</v>
      </c>
      <c r="N99">
        <f t="shared" si="5"/>
        <v>0</v>
      </c>
      <c r="O99">
        <f t="shared" si="6"/>
        <v>0</v>
      </c>
      <c r="P99">
        <f t="shared" si="7"/>
        <v>117</v>
      </c>
    </row>
    <row r="100" spans="2:16" x14ac:dyDescent="0.25">
      <c r="B100" s="2" t="s">
        <v>95</v>
      </c>
      <c r="C100">
        <v>232</v>
      </c>
      <c r="I100">
        <v>59</v>
      </c>
      <c r="M100">
        <f t="shared" si="4"/>
        <v>232</v>
      </c>
      <c r="N100">
        <f t="shared" si="5"/>
        <v>59</v>
      </c>
      <c r="O100">
        <f t="shared" si="6"/>
        <v>0</v>
      </c>
      <c r="P100">
        <f t="shared" si="7"/>
        <v>291</v>
      </c>
    </row>
    <row r="101" spans="2:16" x14ac:dyDescent="0.25">
      <c r="B101" s="2" t="s">
        <v>96</v>
      </c>
      <c r="C101">
        <v>224</v>
      </c>
      <c r="I101">
        <v>60</v>
      </c>
      <c r="M101">
        <f t="shared" si="4"/>
        <v>224</v>
      </c>
      <c r="N101">
        <f t="shared" si="5"/>
        <v>60</v>
      </c>
      <c r="O101">
        <f t="shared" si="6"/>
        <v>0</v>
      </c>
      <c r="P101">
        <f t="shared" si="7"/>
        <v>284</v>
      </c>
    </row>
    <row r="102" spans="2:16" x14ac:dyDescent="0.25">
      <c r="B102" s="2" t="s">
        <v>97</v>
      </c>
      <c r="C102">
        <v>150</v>
      </c>
      <c r="I102">
        <v>51</v>
      </c>
      <c r="M102">
        <f t="shared" si="4"/>
        <v>150</v>
      </c>
      <c r="N102">
        <f t="shared" si="5"/>
        <v>51</v>
      </c>
      <c r="O102">
        <f t="shared" si="6"/>
        <v>0</v>
      </c>
      <c r="P102">
        <f t="shared" si="7"/>
        <v>201</v>
      </c>
    </row>
    <row r="103" spans="2:16" x14ac:dyDescent="0.25">
      <c r="B103" s="2" t="s">
        <v>98</v>
      </c>
      <c r="C103">
        <v>177</v>
      </c>
      <c r="I103">
        <v>49</v>
      </c>
      <c r="M103">
        <f t="shared" si="4"/>
        <v>177</v>
      </c>
      <c r="N103">
        <f t="shared" si="5"/>
        <v>49</v>
      </c>
      <c r="O103">
        <f t="shared" si="6"/>
        <v>0</v>
      </c>
      <c r="P103">
        <f t="shared" si="7"/>
        <v>226</v>
      </c>
    </row>
    <row r="104" spans="2:16" x14ac:dyDescent="0.25">
      <c r="B104" s="2" t="s">
        <v>99</v>
      </c>
      <c r="C104">
        <v>11</v>
      </c>
      <c r="M104">
        <f t="shared" si="4"/>
        <v>11</v>
      </c>
      <c r="N104">
        <f t="shared" si="5"/>
        <v>0</v>
      </c>
      <c r="O104">
        <f t="shared" si="6"/>
        <v>0</v>
      </c>
      <c r="P104">
        <f t="shared" si="7"/>
        <v>11</v>
      </c>
    </row>
    <row r="105" spans="2:16" x14ac:dyDescent="0.25">
      <c r="B105" s="2" t="s">
        <v>100</v>
      </c>
      <c r="C105">
        <v>448</v>
      </c>
      <c r="I105">
        <v>144</v>
      </c>
      <c r="M105">
        <f t="shared" si="4"/>
        <v>448</v>
      </c>
      <c r="N105">
        <f t="shared" si="5"/>
        <v>144</v>
      </c>
      <c r="O105">
        <f t="shared" si="6"/>
        <v>0</v>
      </c>
      <c r="P105">
        <f t="shared" si="7"/>
        <v>592</v>
      </c>
    </row>
    <row r="106" spans="2:16" x14ac:dyDescent="0.25">
      <c r="B106" s="2" t="s">
        <v>101</v>
      </c>
      <c r="C106">
        <v>476</v>
      </c>
      <c r="I106">
        <v>160</v>
      </c>
      <c r="M106">
        <f t="shared" si="4"/>
        <v>476</v>
      </c>
      <c r="N106">
        <f t="shared" si="5"/>
        <v>160</v>
      </c>
      <c r="O106">
        <f t="shared" si="6"/>
        <v>0</v>
      </c>
      <c r="P106">
        <f t="shared" si="7"/>
        <v>636</v>
      </c>
    </row>
    <row r="107" spans="2:16" x14ac:dyDescent="0.25">
      <c r="B107" s="2" t="s">
        <v>102</v>
      </c>
      <c r="G107">
        <v>351</v>
      </c>
      <c r="M107">
        <f t="shared" si="4"/>
        <v>0</v>
      </c>
      <c r="N107">
        <f t="shared" si="5"/>
        <v>0</v>
      </c>
      <c r="O107">
        <f t="shared" si="6"/>
        <v>351</v>
      </c>
      <c r="P107">
        <f t="shared" si="7"/>
        <v>351</v>
      </c>
    </row>
    <row r="108" spans="2:16" x14ac:dyDescent="0.25">
      <c r="B108" s="2" t="s">
        <v>103</v>
      </c>
      <c r="C108">
        <v>1014</v>
      </c>
      <c r="I108">
        <v>342</v>
      </c>
      <c r="M108">
        <f t="shared" si="4"/>
        <v>1014</v>
      </c>
      <c r="N108">
        <f t="shared" si="5"/>
        <v>342</v>
      </c>
      <c r="O108">
        <f t="shared" si="6"/>
        <v>0</v>
      </c>
      <c r="P108">
        <f t="shared" si="7"/>
        <v>1356</v>
      </c>
    </row>
    <row r="109" spans="2:16" x14ac:dyDescent="0.25">
      <c r="B109" s="2" t="s">
        <v>104</v>
      </c>
      <c r="G109">
        <v>601</v>
      </c>
      <c r="M109">
        <f t="shared" si="4"/>
        <v>0</v>
      </c>
      <c r="N109">
        <f t="shared" si="5"/>
        <v>0</v>
      </c>
      <c r="O109">
        <f t="shared" si="6"/>
        <v>601</v>
      </c>
      <c r="P109">
        <f t="shared" si="7"/>
        <v>601</v>
      </c>
    </row>
    <row r="110" spans="2:16" x14ac:dyDescent="0.25">
      <c r="B110" s="2" t="s">
        <v>105</v>
      </c>
      <c r="C110">
        <v>548</v>
      </c>
      <c r="I110">
        <v>175</v>
      </c>
      <c r="M110">
        <f t="shared" si="4"/>
        <v>548</v>
      </c>
      <c r="N110">
        <f t="shared" si="5"/>
        <v>175</v>
      </c>
      <c r="O110">
        <f t="shared" si="6"/>
        <v>0</v>
      </c>
      <c r="P110">
        <f t="shared" si="7"/>
        <v>723</v>
      </c>
    </row>
    <row r="111" spans="2:16" x14ac:dyDescent="0.25">
      <c r="B111" s="2" t="s">
        <v>106</v>
      </c>
      <c r="C111">
        <v>135</v>
      </c>
      <c r="I111">
        <v>33</v>
      </c>
      <c r="M111">
        <f t="shared" si="4"/>
        <v>135</v>
      </c>
      <c r="N111">
        <f t="shared" si="5"/>
        <v>33</v>
      </c>
      <c r="O111">
        <f t="shared" si="6"/>
        <v>0</v>
      </c>
      <c r="P111">
        <f t="shared" si="7"/>
        <v>168</v>
      </c>
    </row>
    <row r="112" spans="2:16" x14ac:dyDescent="0.25">
      <c r="B112" s="2" t="s">
        <v>107</v>
      </c>
      <c r="C112">
        <v>92</v>
      </c>
      <c r="I112">
        <v>13</v>
      </c>
      <c r="M112">
        <f t="shared" si="4"/>
        <v>92</v>
      </c>
      <c r="N112">
        <f t="shared" si="5"/>
        <v>13</v>
      </c>
      <c r="O112">
        <f t="shared" si="6"/>
        <v>0</v>
      </c>
      <c r="P112">
        <f t="shared" si="7"/>
        <v>105</v>
      </c>
    </row>
    <row r="113" spans="2:16" x14ac:dyDescent="0.25">
      <c r="B113" s="2" t="s">
        <v>108</v>
      </c>
      <c r="C113">
        <v>379</v>
      </c>
      <c r="I113">
        <v>146</v>
      </c>
      <c r="M113">
        <f t="shared" si="4"/>
        <v>379</v>
      </c>
      <c r="N113">
        <f t="shared" si="5"/>
        <v>146</v>
      </c>
      <c r="O113">
        <f t="shared" si="6"/>
        <v>0</v>
      </c>
      <c r="P113">
        <f t="shared" si="7"/>
        <v>525</v>
      </c>
    </row>
    <row r="114" spans="2:16" x14ac:dyDescent="0.25">
      <c r="B114" s="2" t="s">
        <v>109</v>
      </c>
      <c r="G114">
        <v>268</v>
      </c>
      <c r="M114">
        <f t="shared" si="4"/>
        <v>0</v>
      </c>
      <c r="N114">
        <f t="shared" si="5"/>
        <v>0</v>
      </c>
      <c r="O114">
        <f t="shared" si="6"/>
        <v>268</v>
      </c>
      <c r="P114">
        <f t="shared" si="7"/>
        <v>268</v>
      </c>
    </row>
    <row r="115" spans="2:16" x14ac:dyDescent="0.25">
      <c r="B115" s="2" t="s">
        <v>110</v>
      </c>
      <c r="C115">
        <v>3743</v>
      </c>
      <c r="I115">
        <v>1165</v>
      </c>
      <c r="M115">
        <f t="shared" si="4"/>
        <v>3743</v>
      </c>
      <c r="N115">
        <f t="shared" si="5"/>
        <v>1165</v>
      </c>
      <c r="O115">
        <f t="shared" si="6"/>
        <v>0</v>
      </c>
      <c r="P115">
        <f t="shared" si="7"/>
        <v>4908</v>
      </c>
    </row>
    <row r="116" spans="2:16" x14ac:dyDescent="0.25">
      <c r="B116" s="2" t="s">
        <v>111</v>
      </c>
      <c r="G116">
        <v>2587</v>
      </c>
      <c r="M116">
        <f t="shared" si="4"/>
        <v>0</v>
      </c>
      <c r="N116">
        <f t="shared" si="5"/>
        <v>0</v>
      </c>
      <c r="O116">
        <f t="shared" si="6"/>
        <v>2587</v>
      </c>
      <c r="P116">
        <f t="shared" si="7"/>
        <v>2587</v>
      </c>
    </row>
    <row r="117" spans="2:16" x14ac:dyDescent="0.25">
      <c r="B117" s="2" t="s">
        <v>112</v>
      </c>
      <c r="C117">
        <v>37</v>
      </c>
      <c r="I117">
        <v>9</v>
      </c>
      <c r="M117">
        <f t="shared" si="4"/>
        <v>37</v>
      </c>
      <c r="N117">
        <f t="shared" si="5"/>
        <v>9</v>
      </c>
      <c r="O117">
        <f t="shared" si="6"/>
        <v>0</v>
      </c>
      <c r="P117">
        <f t="shared" si="7"/>
        <v>46</v>
      </c>
    </row>
    <row r="118" spans="2:16" x14ac:dyDescent="0.25">
      <c r="B118" s="2" t="s">
        <v>113</v>
      </c>
      <c r="G118">
        <v>11</v>
      </c>
      <c r="M118">
        <f t="shared" si="4"/>
        <v>0</v>
      </c>
      <c r="N118">
        <f t="shared" si="5"/>
        <v>0</v>
      </c>
      <c r="O118">
        <f t="shared" si="6"/>
        <v>11</v>
      </c>
      <c r="P118">
        <f t="shared" si="7"/>
        <v>11</v>
      </c>
    </row>
    <row r="119" spans="2:16" x14ac:dyDescent="0.25">
      <c r="B119" s="2" t="s">
        <v>114</v>
      </c>
      <c r="C119">
        <v>17</v>
      </c>
      <c r="M119">
        <f t="shared" si="4"/>
        <v>17</v>
      </c>
      <c r="N119">
        <f t="shared" si="5"/>
        <v>0</v>
      </c>
      <c r="O119">
        <f t="shared" si="6"/>
        <v>0</v>
      </c>
      <c r="P119">
        <f t="shared" si="7"/>
        <v>17</v>
      </c>
    </row>
    <row r="120" spans="2:16" x14ac:dyDescent="0.25">
      <c r="B120" s="2" t="s">
        <v>115</v>
      </c>
      <c r="C120">
        <v>17</v>
      </c>
      <c r="M120">
        <f t="shared" si="4"/>
        <v>17</v>
      </c>
      <c r="N120">
        <f t="shared" si="5"/>
        <v>0</v>
      </c>
      <c r="O120">
        <f t="shared" si="6"/>
        <v>0</v>
      </c>
      <c r="P120">
        <f t="shared" si="7"/>
        <v>17</v>
      </c>
    </row>
    <row r="121" spans="2:16" x14ac:dyDescent="0.25">
      <c r="B121" s="2" t="s">
        <v>116</v>
      </c>
      <c r="C121">
        <v>407</v>
      </c>
      <c r="I121">
        <v>135</v>
      </c>
      <c r="M121">
        <f t="shared" si="4"/>
        <v>407</v>
      </c>
      <c r="N121">
        <f t="shared" si="5"/>
        <v>135</v>
      </c>
      <c r="O121">
        <f t="shared" si="6"/>
        <v>0</v>
      </c>
      <c r="P121">
        <f t="shared" si="7"/>
        <v>542</v>
      </c>
    </row>
    <row r="122" spans="2:16" x14ac:dyDescent="0.25">
      <c r="B122" s="2" t="s">
        <v>117</v>
      </c>
      <c r="G122">
        <v>263</v>
      </c>
      <c r="M122">
        <f t="shared" si="4"/>
        <v>0</v>
      </c>
      <c r="N122">
        <f t="shared" si="5"/>
        <v>0</v>
      </c>
      <c r="O122">
        <f t="shared" si="6"/>
        <v>263</v>
      </c>
      <c r="P122">
        <f t="shared" si="7"/>
        <v>263</v>
      </c>
    </row>
    <row r="123" spans="2:16" x14ac:dyDescent="0.25">
      <c r="B123" s="2" t="s">
        <v>118</v>
      </c>
      <c r="C123">
        <v>13</v>
      </c>
      <c r="M123">
        <f t="shared" si="4"/>
        <v>13</v>
      </c>
      <c r="N123">
        <f t="shared" si="5"/>
        <v>0</v>
      </c>
      <c r="O123">
        <f t="shared" si="6"/>
        <v>0</v>
      </c>
      <c r="P123">
        <f t="shared" si="7"/>
        <v>13</v>
      </c>
    </row>
    <row r="124" spans="2:16" x14ac:dyDescent="0.25">
      <c r="B124" s="2" t="s">
        <v>119</v>
      </c>
      <c r="C124">
        <v>550</v>
      </c>
      <c r="I124">
        <v>137</v>
      </c>
      <c r="M124">
        <f t="shared" si="4"/>
        <v>550</v>
      </c>
      <c r="N124">
        <f t="shared" si="5"/>
        <v>137</v>
      </c>
      <c r="O124">
        <f t="shared" si="6"/>
        <v>0</v>
      </c>
      <c r="P124">
        <f t="shared" si="7"/>
        <v>687</v>
      </c>
    </row>
    <row r="125" spans="2:16" x14ac:dyDescent="0.25">
      <c r="B125" s="2" t="s">
        <v>120</v>
      </c>
      <c r="C125">
        <v>121</v>
      </c>
      <c r="I125">
        <v>46</v>
      </c>
      <c r="M125">
        <f t="shared" si="4"/>
        <v>121</v>
      </c>
      <c r="N125">
        <f t="shared" si="5"/>
        <v>46</v>
      </c>
      <c r="O125">
        <f t="shared" si="6"/>
        <v>0</v>
      </c>
      <c r="P125">
        <f t="shared" si="7"/>
        <v>167</v>
      </c>
    </row>
    <row r="126" spans="2:16" x14ac:dyDescent="0.25">
      <c r="B126" s="2" t="s">
        <v>121</v>
      </c>
      <c r="C126">
        <v>165</v>
      </c>
      <c r="I126">
        <v>49</v>
      </c>
      <c r="M126">
        <f t="shared" si="4"/>
        <v>165</v>
      </c>
      <c r="N126">
        <f t="shared" si="5"/>
        <v>49</v>
      </c>
      <c r="O126">
        <f t="shared" si="6"/>
        <v>0</v>
      </c>
      <c r="P126">
        <f t="shared" si="7"/>
        <v>214</v>
      </c>
    </row>
    <row r="127" spans="2:16" x14ac:dyDescent="0.25">
      <c r="B127" s="2" t="s">
        <v>122</v>
      </c>
      <c r="C127">
        <v>58</v>
      </c>
      <c r="I127">
        <v>15</v>
      </c>
      <c r="M127">
        <f t="shared" si="4"/>
        <v>58</v>
      </c>
      <c r="N127">
        <f t="shared" si="5"/>
        <v>15</v>
      </c>
      <c r="O127">
        <f t="shared" si="6"/>
        <v>0</v>
      </c>
      <c r="P127">
        <f t="shared" si="7"/>
        <v>73</v>
      </c>
    </row>
    <row r="128" spans="2:16" x14ac:dyDescent="0.25">
      <c r="B128" s="2" t="s">
        <v>123</v>
      </c>
      <c r="C128">
        <v>1895</v>
      </c>
      <c r="I128">
        <v>572</v>
      </c>
      <c r="M128">
        <f t="shared" si="4"/>
        <v>1895</v>
      </c>
      <c r="N128">
        <f t="shared" si="5"/>
        <v>572</v>
      </c>
      <c r="O128">
        <f t="shared" si="6"/>
        <v>0</v>
      </c>
      <c r="P128">
        <f t="shared" si="7"/>
        <v>2467</v>
      </c>
    </row>
    <row r="129" spans="2:16" x14ac:dyDescent="0.25">
      <c r="B129" s="2" t="s">
        <v>124</v>
      </c>
      <c r="G129">
        <v>1050</v>
      </c>
      <c r="M129">
        <f t="shared" si="4"/>
        <v>0</v>
      </c>
      <c r="N129">
        <f t="shared" si="5"/>
        <v>0</v>
      </c>
      <c r="O129">
        <f t="shared" si="6"/>
        <v>1050</v>
      </c>
      <c r="P129">
        <f t="shared" si="7"/>
        <v>1050</v>
      </c>
    </row>
    <row r="130" spans="2:16" x14ac:dyDescent="0.25">
      <c r="B130" s="2" t="s">
        <v>125</v>
      </c>
      <c r="C130">
        <v>12</v>
      </c>
      <c r="M130">
        <f t="shared" si="4"/>
        <v>12</v>
      </c>
      <c r="N130">
        <f t="shared" si="5"/>
        <v>0</v>
      </c>
      <c r="O130">
        <f t="shared" si="6"/>
        <v>0</v>
      </c>
      <c r="P130">
        <f t="shared" si="7"/>
        <v>12</v>
      </c>
    </row>
    <row r="131" spans="2:16" x14ac:dyDescent="0.25">
      <c r="B131" s="2" t="s">
        <v>126</v>
      </c>
      <c r="C131">
        <v>159</v>
      </c>
      <c r="G131">
        <v>90</v>
      </c>
      <c r="I131">
        <v>47</v>
      </c>
      <c r="M131">
        <f t="shared" si="4"/>
        <v>159</v>
      </c>
      <c r="N131">
        <f t="shared" si="5"/>
        <v>47</v>
      </c>
      <c r="O131">
        <f t="shared" si="6"/>
        <v>90</v>
      </c>
      <c r="P131">
        <f t="shared" si="7"/>
        <v>296</v>
      </c>
    </row>
    <row r="132" spans="2:16" x14ac:dyDescent="0.25">
      <c r="B132" s="2" t="s">
        <v>127</v>
      </c>
      <c r="C132">
        <v>167</v>
      </c>
      <c r="M132">
        <f t="shared" si="4"/>
        <v>167</v>
      </c>
      <c r="N132">
        <f t="shared" si="5"/>
        <v>0</v>
      </c>
      <c r="O132">
        <f t="shared" si="6"/>
        <v>0</v>
      </c>
      <c r="P132">
        <f t="shared" si="7"/>
        <v>167</v>
      </c>
    </row>
    <row r="133" spans="2:16" x14ac:dyDescent="0.25">
      <c r="B133" s="2" t="s">
        <v>128</v>
      </c>
      <c r="C133">
        <v>86</v>
      </c>
      <c r="I133">
        <v>31</v>
      </c>
      <c r="M133">
        <f t="shared" si="4"/>
        <v>86</v>
      </c>
      <c r="N133">
        <f t="shared" si="5"/>
        <v>31</v>
      </c>
      <c r="O133">
        <f t="shared" si="6"/>
        <v>0</v>
      </c>
      <c r="P133">
        <f t="shared" si="7"/>
        <v>117</v>
      </c>
    </row>
    <row r="134" spans="2:16" x14ac:dyDescent="0.25">
      <c r="B134" s="2" t="s">
        <v>129</v>
      </c>
      <c r="G134">
        <v>55</v>
      </c>
      <c r="M134">
        <f t="shared" si="4"/>
        <v>0</v>
      </c>
      <c r="N134">
        <f t="shared" si="5"/>
        <v>0</v>
      </c>
      <c r="O134">
        <f t="shared" si="6"/>
        <v>55</v>
      </c>
      <c r="P134">
        <f t="shared" si="7"/>
        <v>55</v>
      </c>
    </row>
    <row r="135" spans="2:16" x14ac:dyDescent="0.25">
      <c r="B135" s="2" t="s">
        <v>130</v>
      </c>
      <c r="C135">
        <v>7</v>
      </c>
      <c r="M135">
        <f t="shared" ref="M135:M198" si="8">SUM(C135:F135)</f>
        <v>7</v>
      </c>
      <c r="N135">
        <f t="shared" ref="N135:N198" si="9">SUM(I135)</f>
        <v>0</v>
      </c>
      <c r="O135">
        <f t="shared" ref="O135:O198" si="10">SUM(G135:H135)</f>
        <v>0</v>
      </c>
      <c r="P135">
        <f t="shared" ref="P135:P198" si="11">SUM(M135:O135)</f>
        <v>7</v>
      </c>
    </row>
    <row r="136" spans="2:16" x14ac:dyDescent="0.25">
      <c r="B136" s="2" t="s">
        <v>131</v>
      </c>
      <c r="C136">
        <v>4</v>
      </c>
      <c r="M136">
        <f t="shared" si="8"/>
        <v>4</v>
      </c>
      <c r="N136">
        <f t="shared" si="9"/>
        <v>0</v>
      </c>
      <c r="O136">
        <f t="shared" si="10"/>
        <v>0</v>
      </c>
      <c r="P136">
        <f t="shared" si="11"/>
        <v>4</v>
      </c>
    </row>
    <row r="137" spans="2:16" x14ac:dyDescent="0.25">
      <c r="B137" s="2" t="s">
        <v>132</v>
      </c>
      <c r="C137">
        <v>18</v>
      </c>
      <c r="M137">
        <f t="shared" si="8"/>
        <v>18</v>
      </c>
      <c r="N137">
        <f t="shared" si="9"/>
        <v>0</v>
      </c>
      <c r="O137">
        <f t="shared" si="10"/>
        <v>0</v>
      </c>
      <c r="P137">
        <f t="shared" si="11"/>
        <v>18</v>
      </c>
    </row>
    <row r="138" spans="2:16" x14ac:dyDescent="0.25">
      <c r="B138" s="2" t="s">
        <v>133</v>
      </c>
      <c r="C138">
        <v>5</v>
      </c>
      <c r="M138">
        <f t="shared" si="8"/>
        <v>5</v>
      </c>
      <c r="N138">
        <f t="shared" si="9"/>
        <v>0</v>
      </c>
      <c r="O138">
        <f t="shared" si="10"/>
        <v>0</v>
      </c>
      <c r="P138">
        <f t="shared" si="11"/>
        <v>5</v>
      </c>
    </row>
    <row r="139" spans="2:16" x14ac:dyDescent="0.25">
      <c r="B139" s="2" t="s">
        <v>134</v>
      </c>
      <c r="C139">
        <v>3</v>
      </c>
      <c r="M139">
        <f t="shared" si="8"/>
        <v>3</v>
      </c>
      <c r="N139">
        <f t="shared" si="9"/>
        <v>0</v>
      </c>
      <c r="O139">
        <f t="shared" si="10"/>
        <v>0</v>
      </c>
      <c r="P139">
        <f t="shared" si="11"/>
        <v>3</v>
      </c>
    </row>
    <row r="140" spans="2:16" x14ac:dyDescent="0.25">
      <c r="B140" s="2" t="s">
        <v>135</v>
      </c>
      <c r="C140">
        <v>1055</v>
      </c>
      <c r="D140">
        <v>29</v>
      </c>
      <c r="I140">
        <v>273</v>
      </c>
      <c r="M140">
        <f t="shared" si="8"/>
        <v>1084</v>
      </c>
      <c r="N140">
        <f t="shared" si="9"/>
        <v>273</v>
      </c>
      <c r="O140">
        <f t="shared" si="10"/>
        <v>0</v>
      </c>
      <c r="P140">
        <f t="shared" si="11"/>
        <v>1357</v>
      </c>
    </row>
    <row r="141" spans="2:16" x14ac:dyDescent="0.25">
      <c r="B141" s="2" t="s">
        <v>136</v>
      </c>
      <c r="G141">
        <v>581</v>
      </c>
      <c r="M141">
        <f t="shared" si="8"/>
        <v>0</v>
      </c>
      <c r="N141">
        <f t="shared" si="9"/>
        <v>0</v>
      </c>
      <c r="O141">
        <f t="shared" si="10"/>
        <v>581</v>
      </c>
      <c r="P141">
        <f t="shared" si="11"/>
        <v>581</v>
      </c>
    </row>
    <row r="142" spans="2:16" x14ac:dyDescent="0.25">
      <c r="B142" s="2" t="s">
        <v>137</v>
      </c>
      <c r="C142">
        <v>453</v>
      </c>
      <c r="I142">
        <v>123</v>
      </c>
      <c r="M142">
        <f t="shared" si="8"/>
        <v>453</v>
      </c>
      <c r="N142">
        <f t="shared" si="9"/>
        <v>123</v>
      </c>
      <c r="O142">
        <f t="shared" si="10"/>
        <v>0</v>
      </c>
      <c r="P142">
        <f t="shared" si="11"/>
        <v>576</v>
      </c>
    </row>
    <row r="143" spans="2:16" x14ac:dyDescent="0.25">
      <c r="B143" s="2" t="s">
        <v>138</v>
      </c>
      <c r="G143">
        <v>242</v>
      </c>
      <c r="M143">
        <f t="shared" si="8"/>
        <v>0</v>
      </c>
      <c r="N143">
        <f t="shared" si="9"/>
        <v>0</v>
      </c>
      <c r="O143">
        <f t="shared" si="10"/>
        <v>242</v>
      </c>
      <c r="P143">
        <f t="shared" si="11"/>
        <v>242</v>
      </c>
    </row>
    <row r="144" spans="2:16" x14ac:dyDescent="0.25">
      <c r="B144" s="2" t="s">
        <v>139</v>
      </c>
      <c r="C144">
        <v>62</v>
      </c>
      <c r="M144">
        <f t="shared" si="8"/>
        <v>62</v>
      </c>
      <c r="N144">
        <f t="shared" si="9"/>
        <v>0</v>
      </c>
      <c r="O144">
        <f t="shared" si="10"/>
        <v>0</v>
      </c>
      <c r="P144">
        <f t="shared" si="11"/>
        <v>62</v>
      </c>
    </row>
    <row r="145" spans="2:16" x14ac:dyDescent="0.25">
      <c r="B145" s="2" t="s">
        <v>140</v>
      </c>
      <c r="C145">
        <v>39</v>
      </c>
      <c r="G145">
        <v>14</v>
      </c>
      <c r="I145">
        <v>7</v>
      </c>
      <c r="M145">
        <f t="shared" si="8"/>
        <v>39</v>
      </c>
      <c r="N145">
        <f t="shared" si="9"/>
        <v>7</v>
      </c>
      <c r="O145">
        <f t="shared" si="10"/>
        <v>14</v>
      </c>
      <c r="P145">
        <f t="shared" si="11"/>
        <v>60</v>
      </c>
    </row>
    <row r="146" spans="2:16" x14ac:dyDescent="0.25">
      <c r="B146" s="2" t="s">
        <v>141</v>
      </c>
      <c r="C146">
        <v>42</v>
      </c>
      <c r="G146">
        <v>23</v>
      </c>
      <c r="I146">
        <v>11</v>
      </c>
      <c r="M146">
        <f t="shared" si="8"/>
        <v>42</v>
      </c>
      <c r="N146">
        <f t="shared" si="9"/>
        <v>11</v>
      </c>
      <c r="O146">
        <f t="shared" si="10"/>
        <v>23</v>
      </c>
      <c r="P146">
        <f t="shared" si="11"/>
        <v>76</v>
      </c>
    </row>
    <row r="147" spans="2:16" x14ac:dyDescent="0.25">
      <c r="B147" s="2" t="s">
        <v>142</v>
      </c>
      <c r="C147">
        <v>88</v>
      </c>
      <c r="G147">
        <v>71</v>
      </c>
      <c r="I147">
        <v>26</v>
      </c>
      <c r="M147">
        <f t="shared" si="8"/>
        <v>88</v>
      </c>
      <c r="N147">
        <f t="shared" si="9"/>
        <v>26</v>
      </c>
      <c r="O147">
        <f t="shared" si="10"/>
        <v>71</v>
      </c>
      <c r="P147">
        <f t="shared" si="11"/>
        <v>185</v>
      </c>
    </row>
    <row r="148" spans="2:16" x14ac:dyDescent="0.25">
      <c r="B148" s="2" t="s">
        <v>143</v>
      </c>
      <c r="C148">
        <v>22</v>
      </c>
      <c r="M148">
        <f t="shared" si="8"/>
        <v>22</v>
      </c>
      <c r="N148">
        <f t="shared" si="9"/>
        <v>0</v>
      </c>
      <c r="O148">
        <f t="shared" si="10"/>
        <v>0</v>
      </c>
      <c r="P148">
        <f t="shared" si="11"/>
        <v>22</v>
      </c>
    </row>
    <row r="149" spans="2:16" x14ac:dyDescent="0.25">
      <c r="B149" s="2" t="s">
        <v>144</v>
      </c>
      <c r="C149">
        <v>82</v>
      </c>
      <c r="I149">
        <v>29</v>
      </c>
      <c r="M149">
        <f t="shared" si="8"/>
        <v>82</v>
      </c>
      <c r="N149">
        <f t="shared" si="9"/>
        <v>29</v>
      </c>
      <c r="O149">
        <f t="shared" si="10"/>
        <v>0</v>
      </c>
      <c r="P149">
        <f t="shared" si="11"/>
        <v>111</v>
      </c>
    </row>
    <row r="150" spans="2:16" x14ac:dyDescent="0.25">
      <c r="B150" s="2" t="s">
        <v>145</v>
      </c>
      <c r="G150">
        <v>63</v>
      </c>
      <c r="M150">
        <f t="shared" si="8"/>
        <v>0</v>
      </c>
      <c r="N150">
        <f t="shared" si="9"/>
        <v>0</v>
      </c>
      <c r="O150">
        <f t="shared" si="10"/>
        <v>63</v>
      </c>
      <c r="P150">
        <f t="shared" si="11"/>
        <v>63</v>
      </c>
    </row>
    <row r="151" spans="2:16" x14ac:dyDescent="0.25">
      <c r="B151" s="2" t="s">
        <v>146</v>
      </c>
      <c r="C151">
        <v>16</v>
      </c>
      <c r="M151">
        <f t="shared" si="8"/>
        <v>16</v>
      </c>
      <c r="N151">
        <f t="shared" si="9"/>
        <v>0</v>
      </c>
      <c r="O151">
        <f t="shared" si="10"/>
        <v>0</v>
      </c>
      <c r="P151">
        <f t="shared" si="11"/>
        <v>16</v>
      </c>
    </row>
    <row r="152" spans="2:16" x14ac:dyDescent="0.25">
      <c r="B152" s="2" t="s">
        <v>147</v>
      </c>
      <c r="C152">
        <v>238</v>
      </c>
      <c r="I152">
        <v>68</v>
      </c>
      <c r="M152">
        <f t="shared" si="8"/>
        <v>238</v>
      </c>
      <c r="N152">
        <f t="shared" si="9"/>
        <v>68</v>
      </c>
      <c r="O152">
        <f t="shared" si="10"/>
        <v>0</v>
      </c>
      <c r="P152">
        <f t="shared" si="11"/>
        <v>306</v>
      </c>
    </row>
    <row r="153" spans="2:16" x14ac:dyDescent="0.25">
      <c r="B153" s="2" t="s">
        <v>148</v>
      </c>
      <c r="G153">
        <v>112</v>
      </c>
      <c r="M153">
        <f t="shared" si="8"/>
        <v>0</v>
      </c>
      <c r="N153">
        <f t="shared" si="9"/>
        <v>0</v>
      </c>
      <c r="O153">
        <f t="shared" si="10"/>
        <v>112</v>
      </c>
      <c r="P153">
        <f t="shared" si="11"/>
        <v>112</v>
      </c>
    </row>
    <row r="154" spans="2:16" x14ac:dyDescent="0.25">
      <c r="B154" s="2" t="s">
        <v>149</v>
      </c>
      <c r="C154">
        <v>965</v>
      </c>
      <c r="I154">
        <v>289</v>
      </c>
      <c r="M154">
        <f t="shared" si="8"/>
        <v>965</v>
      </c>
      <c r="N154">
        <f t="shared" si="9"/>
        <v>289</v>
      </c>
      <c r="O154">
        <f t="shared" si="10"/>
        <v>0</v>
      </c>
      <c r="P154">
        <f t="shared" si="11"/>
        <v>1254</v>
      </c>
    </row>
    <row r="155" spans="2:16" x14ac:dyDescent="0.25">
      <c r="B155" s="2" t="s">
        <v>150</v>
      </c>
      <c r="G155">
        <v>524</v>
      </c>
      <c r="M155">
        <f t="shared" si="8"/>
        <v>0</v>
      </c>
      <c r="N155">
        <f t="shared" si="9"/>
        <v>0</v>
      </c>
      <c r="O155">
        <f t="shared" si="10"/>
        <v>524</v>
      </c>
      <c r="P155">
        <f t="shared" si="11"/>
        <v>524</v>
      </c>
    </row>
    <row r="156" spans="2:16" x14ac:dyDescent="0.25">
      <c r="B156" s="2" t="s">
        <v>151</v>
      </c>
      <c r="C156">
        <v>26</v>
      </c>
      <c r="M156">
        <f t="shared" si="8"/>
        <v>26</v>
      </c>
      <c r="N156">
        <f t="shared" si="9"/>
        <v>0</v>
      </c>
      <c r="O156">
        <f t="shared" si="10"/>
        <v>0</v>
      </c>
      <c r="P156">
        <f t="shared" si="11"/>
        <v>26</v>
      </c>
    </row>
    <row r="157" spans="2:16" x14ac:dyDescent="0.25">
      <c r="B157" s="2" t="s">
        <v>152</v>
      </c>
      <c r="C157">
        <v>289</v>
      </c>
      <c r="I157">
        <v>94</v>
      </c>
      <c r="M157">
        <f t="shared" si="8"/>
        <v>289</v>
      </c>
      <c r="N157">
        <f t="shared" si="9"/>
        <v>94</v>
      </c>
      <c r="O157">
        <f t="shared" si="10"/>
        <v>0</v>
      </c>
      <c r="P157">
        <f t="shared" si="11"/>
        <v>383</v>
      </c>
    </row>
    <row r="158" spans="2:16" x14ac:dyDescent="0.25">
      <c r="B158" s="2" t="s">
        <v>153</v>
      </c>
      <c r="C158">
        <v>242</v>
      </c>
      <c r="I158">
        <v>86</v>
      </c>
      <c r="M158">
        <f t="shared" si="8"/>
        <v>242</v>
      </c>
      <c r="N158">
        <f t="shared" si="9"/>
        <v>86</v>
      </c>
      <c r="O158">
        <f t="shared" si="10"/>
        <v>0</v>
      </c>
      <c r="P158">
        <f t="shared" si="11"/>
        <v>328</v>
      </c>
    </row>
    <row r="159" spans="2:16" x14ac:dyDescent="0.25">
      <c r="B159" s="2" t="s">
        <v>154</v>
      </c>
      <c r="G159">
        <v>137</v>
      </c>
      <c r="M159">
        <f t="shared" si="8"/>
        <v>0</v>
      </c>
      <c r="N159">
        <f t="shared" si="9"/>
        <v>0</v>
      </c>
      <c r="O159">
        <f t="shared" si="10"/>
        <v>137</v>
      </c>
      <c r="P159">
        <f t="shared" si="11"/>
        <v>137</v>
      </c>
    </row>
    <row r="160" spans="2:16" x14ac:dyDescent="0.25">
      <c r="B160" s="2" t="s">
        <v>155</v>
      </c>
      <c r="C160">
        <v>22</v>
      </c>
      <c r="M160">
        <f t="shared" si="8"/>
        <v>22</v>
      </c>
      <c r="N160">
        <f t="shared" si="9"/>
        <v>0</v>
      </c>
      <c r="O160">
        <f t="shared" si="10"/>
        <v>0</v>
      </c>
      <c r="P160">
        <f t="shared" si="11"/>
        <v>22</v>
      </c>
    </row>
    <row r="161" spans="2:16" x14ac:dyDescent="0.25">
      <c r="B161" s="2" t="s">
        <v>156</v>
      </c>
      <c r="C161">
        <v>147</v>
      </c>
      <c r="I161">
        <v>50</v>
      </c>
      <c r="M161">
        <f t="shared" si="8"/>
        <v>147</v>
      </c>
      <c r="N161">
        <f t="shared" si="9"/>
        <v>50</v>
      </c>
      <c r="O161">
        <f t="shared" si="10"/>
        <v>0</v>
      </c>
      <c r="P161">
        <f t="shared" si="11"/>
        <v>197</v>
      </c>
    </row>
    <row r="162" spans="2:16" x14ac:dyDescent="0.25">
      <c r="B162" s="2" t="s">
        <v>157</v>
      </c>
      <c r="G162">
        <v>294</v>
      </c>
      <c r="M162">
        <f t="shared" si="8"/>
        <v>0</v>
      </c>
      <c r="N162">
        <f t="shared" si="9"/>
        <v>0</v>
      </c>
      <c r="O162">
        <f t="shared" si="10"/>
        <v>294</v>
      </c>
      <c r="P162">
        <f t="shared" si="11"/>
        <v>294</v>
      </c>
    </row>
    <row r="163" spans="2:16" x14ac:dyDescent="0.25">
      <c r="B163" s="2" t="s">
        <v>158</v>
      </c>
      <c r="C163">
        <v>35</v>
      </c>
      <c r="M163">
        <f t="shared" si="8"/>
        <v>35</v>
      </c>
      <c r="N163">
        <f t="shared" si="9"/>
        <v>0</v>
      </c>
      <c r="O163">
        <f t="shared" si="10"/>
        <v>0</v>
      </c>
      <c r="P163">
        <f t="shared" si="11"/>
        <v>35</v>
      </c>
    </row>
    <row r="164" spans="2:16" x14ac:dyDescent="0.25">
      <c r="B164" s="2" t="s">
        <v>159</v>
      </c>
      <c r="C164">
        <v>372</v>
      </c>
      <c r="I164">
        <v>129</v>
      </c>
      <c r="M164">
        <f t="shared" si="8"/>
        <v>372</v>
      </c>
      <c r="N164">
        <f t="shared" si="9"/>
        <v>129</v>
      </c>
      <c r="O164">
        <f t="shared" si="10"/>
        <v>0</v>
      </c>
      <c r="P164">
        <f t="shared" si="11"/>
        <v>501</v>
      </c>
    </row>
    <row r="165" spans="2:16" x14ac:dyDescent="0.25">
      <c r="B165" s="2" t="s">
        <v>160</v>
      </c>
      <c r="C165">
        <v>62</v>
      </c>
      <c r="G165">
        <v>27</v>
      </c>
      <c r="I165">
        <v>22</v>
      </c>
      <c r="M165">
        <f t="shared" si="8"/>
        <v>62</v>
      </c>
      <c r="N165">
        <f t="shared" si="9"/>
        <v>22</v>
      </c>
      <c r="O165">
        <f t="shared" si="10"/>
        <v>27</v>
      </c>
      <c r="P165">
        <f t="shared" si="11"/>
        <v>111</v>
      </c>
    </row>
    <row r="166" spans="2:16" x14ac:dyDescent="0.25">
      <c r="B166" s="2" t="s">
        <v>161</v>
      </c>
      <c r="C166">
        <v>69</v>
      </c>
      <c r="G166">
        <v>41</v>
      </c>
      <c r="I166">
        <v>20</v>
      </c>
      <c r="M166">
        <f t="shared" si="8"/>
        <v>69</v>
      </c>
      <c r="N166">
        <f t="shared" si="9"/>
        <v>20</v>
      </c>
      <c r="O166">
        <f t="shared" si="10"/>
        <v>41</v>
      </c>
      <c r="P166">
        <f t="shared" si="11"/>
        <v>130</v>
      </c>
    </row>
    <row r="167" spans="2:16" x14ac:dyDescent="0.25">
      <c r="B167" s="2" t="s">
        <v>162</v>
      </c>
      <c r="C167">
        <v>21</v>
      </c>
      <c r="G167">
        <v>14</v>
      </c>
      <c r="I167">
        <v>7</v>
      </c>
      <c r="M167">
        <f t="shared" si="8"/>
        <v>21</v>
      </c>
      <c r="N167">
        <f t="shared" si="9"/>
        <v>7</v>
      </c>
      <c r="O167">
        <f t="shared" si="10"/>
        <v>14</v>
      </c>
      <c r="P167">
        <f t="shared" si="11"/>
        <v>42</v>
      </c>
    </row>
    <row r="168" spans="2:16" x14ac:dyDescent="0.25">
      <c r="B168" s="2" t="s">
        <v>163</v>
      </c>
      <c r="C168">
        <v>220</v>
      </c>
      <c r="I168">
        <v>81</v>
      </c>
      <c r="M168">
        <f t="shared" si="8"/>
        <v>220</v>
      </c>
      <c r="N168">
        <f t="shared" si="9"/>
        <v>81</v>
      </c>
      <c r="O168">
        <f t="shared" si="10"/>
        <v>0</v>
      </c>
      <c r="P168">
        <f t="shared" si="11"/>
        <v>301</v>
      </c>
    </row>
    <row r="169" spans="2:16" x14ac:dyDescent="0.25">
      <c r="B169" s="2" t="s">
        <v>164</v>
      </c>
      <c r="G169">
        <v>140</v>
      </c>
      <c r="M169">
        <f t="shared" si="8"/>
        <v>0</v>
      </c>
      <c r="N169">
        <f t="shared" si="9"/>
        <v>0</v>
      </c>
      <c r="O169">
        <f t="shared" si="10"/>
        <v>140</v>
      </c>
      <c r="P169">
        <f t="shared" si="11"/>
        <v>140</v>
      </c>
    </row>
    <row r="170" spans="2:16" x14ac:dyDescent="0.25">
      <c r="B170" s="2" t="s">
        <v>165</v>
      </c>
      <c r="C170">
        <v>856</v>
      </c>
      <c r="I170">
        <v>326</v>
      </c>
      <c r="M170">
        <f t="shared" si="8"/>
        <v>856</v>
      </c>
      <c r="N170">
        <f t="shared" si="9"/>
        <v>326</v>
      </c>
      <c r="O170">
        <f t="shared" si="10"/>
        <v>0</v>
      </c>
      <c r="P170">
        <f t="shared" si="11"/>
        <v>1182</v>
      </c>
    </row>
    <row r="171" spans="2:16" x14ac:dyDescent="0.25">
      <c r="B171" s="2" t="s">
        <v>166</v>
      </c>
      <c r="G171">
        <v>520</v>
      </c>
      <c r="M171">
        <f t="shared" si="8"/>
        <v>0</v>
      </c>
      <c r="N171">
        <f t="shared" si="9"/>
        <v>0</v>
      </c>
      <c r="O171">
        <f t="shared" si="10"/>
        <v>520</v>
      </c>
      <c r="P171">
        <f t="shared" si="11"/>
        <v>520</v>
      </c>
    </row>
    <row r="172" spans="2:16" x14ac:dyDescent="0.25">
      <c r="B172" s="2" t="s">
        <v>167</v>
      </c>
      <c r="C172">
        <v>284</v>
      </c>
      <c r="G172">
        <v>142</v>
      </c>
      <c r="I172">
        <v>78</v>
      </c>
      <c r="M172">
        <f t="shared" si="8"/>
        <v>284</v>
      </c>
      <c r="N172">
        <f t="shared" si="9"/>
        <v>78</v>
      </c>
      <c r="O172">
        <f t="shared" si="10"/>
        <v>142</v>
      </c>
      <c r="P172">
        <f t="shared" si="11"/>
        <v>504</v>
      </c>
    </row>
    <row r="173" spans="2:16" x14ac:dyDescent="0.25">
      <c r="B173" s="2" t="s">
        <v>168</v>
      </c>
      <c r="C173">
        <v>33</v>
      </c>
      <c r="M173">
        <f t="shared" si="8"/>
        <v>33</v>
      </c>
      <c r="N173">
        <f t="shared" si="9"/>
        <v>0</v>
      </c>
      <c r="O173">
        <f t="shared" si="10"/>
        <v>0</v>
      </c>
      <c r="P173">
        <f t="shared" si="11"/>
        <v>33</v>
      </c>
    </row>
    <row r="174" spans="2:16" x14ac:dyDescent="0.25">
      <c r="B174" s="2" t="s">
        <v>169</v>
      </c>
      <c r="D174">
        <v>4</v>
      </c>
      <c r="M174">
        <f t="shared" si="8"/>
        <v>4</v>
      </c>
      <c r="N174">
        <f t="shared" si="9"/>
        <v>0</v>
      </c>
      <c r="O174">
        <f t="shared" si="10"/>
        <v>0</v>
      </c>
      <c r="P174">
        <f t="shared" si="11"/>
        <v>4</v>
      </c>
    </row>
    <row r="175" spans="2:16" x14ac:dyDescent="0.25">
      <c r="B175" s="2" t="s">
        <v>170</v>
      </c>
      <c r="C175">
        <v>4178</v>
      </c>
      <c r="I175">
        <v>1219</v>
      </c>
      <c r="M175">
        <f t="shared" si="8"/>
        <v>4178</v>
      </c>
      <c r="N175">
        <f t="shared" si="9"/>
        <v>1219</v>
      </c>
      <c r="O175">
        <f t="shared" si="10"/>
        <v>0</v>
      </c>
      <c r="P175">
        <f t="shared" si="11"/>
        <v>5397</v>
      </c>
    </row>
    <row r="176" spans="2:16" x14ac:dyDescent="0.25">
      <c r="B176" s="2" t="s">
        <v>171</v>
      </c>
      <c r="G176">
        <v>2647</v>
      </c>
      <c r="M176">
        <f t="shared" si="8"/>
        <v>0</v>
      </c>
      <c r="N176">
        <f t="shared" si="9"/>
        <v>0</v>
      </c>
      <c r="O176">
        <f t="shared" si="10"/>
        <v>2647</v>
      </c>
      <c r="P176">
        <f t="shared" si="11"/>
        <v>2647</v>
      </c>
    </row>
    <row r="177" spans="2:16" x14ac:dyDescent="0.25">
      <c r="B177" s="2" t="s">
        <v>172</v>
      </c>
      <c r="C177">
        <v>37</v>
      </c>
      <c r="M177">
        <f t="shared" si="8"/>
        <v>37</v>
      </c>
      <c r="N177">
        <f t="shared" si="9"/>
        <v>0</v>
      </c>
      <c r="O177">
        <f t="shared" si="10"/>
        <v>0</v>
      </c>
      <c r="P177">
        <f t="shared" si="11"/>
        <v>37</v>
      </c>
    </row>
    <row r="178" spans="2:16" x14ac:dyDescent="0.25">
      <c r="B178" s="2" t="s">
        <v>173</v>
      </c>
      <c r="C178">
        <v>18</v>
      </c>
      <c r="M178">
        <f t="shared" si="8"/>
        <v>18</v>
      </c>
      <c r="N178">
        <f t="shared" si="9"/>
        <v>0</v>
      </c>
      <c r="O178">
        <f t="shared" si="10"/>
        <v>0</v>
      </c>
      <c r="P178">
        <f t="shared" si="11"/>
        <v>18</v>
      </c>
    </row>
    <row r="179" spans="2:16" x14ac:dyDescent="0.25">
      <c r="B179" s="2" t="s">
        <v>174</v>
      </c>
      <c r="C179">
        <v>14</v>
      </c>
      <c r="M179">
        <f t="shared" si="8"/>
        <v>14</v>
      </c>
      <c r="N179">
        <f t="shared" si="9"/>
        <v>0</v>
      </c>
      <c r="O179">
        <f t="shared" si="10"/>
        <v>0</v>
      </c>
      <c r="P179">
        <f t="shared" si="11"/>
        <v>14</v>
      </c>
    </row>
    <row r="180" spans="2:16" x14ac:dyDescent="0.25">
      <c r="B180" s="2" t="s">
        <v>175</v>
      </c>
      <c r="C180">
        <v>72</v>
      </c>
      <c r="I180">
        <v>17</v>
      </c>
      <c r="M180">
        <f t="shared" si="8"/>
        <v>72</v>
      </c>
      <c r="N180">
        <f t="shared" si="9"/>
        <v>17</v>
      </c>
      <c r="O180">
        <f t="shared" si="10"/>
        <v>0</v>
      </c>
      <c r="P180">
        <f t="shared" si="11"/>
        <v>89</v>
      </c>
    </row>
    <row r="181" spans="2:16" x14ac:dyDescent="0.25">
      <c r="B181" s="2" t="s">
        <v>176</v>
      </c>
      <c r="G181">
        <v>23</v>
      </c>
      <c r="M181">
        <f t="shared" si="8"/>
        <v>0</v>
      </c>
      <c r="N181">
        <f t="shared" si="9"/>
        <v>0</v>
      </c>
      <c r="O181">
        <f t="shared" si="10"/>
        <v>23</v>
      </c>
      <c r="P181">
        <f t="shared" si="11"/>
        <v>23</v>
      </c>
    </row>
    <row r="182" spans="2:16" x14ac:dyDescent="0.25">
      <c r="B182" s="2" t="s">
        <v>177</v>
      </c>
      <c r="C182">
        <v>213</v>
      </c>
      <c r="I182">
        <v>73</v>
      </c>
      <c r="M182">
        <f t="shared" si="8"/>
        <v>213</v>
      </c>
      <c r="N182">
        <f t="shared" si="9"/>
        <v>73</v>
      </c>
      <c r="O182">
        <f t="shared" si="10"/>
        <v>0</v>
      </c>
      <c r="P182">
        <f t="shared" si="11"/>
        <v>286</v>
      </c>
    </row>
    <row r="183" spans="2:16" x14ac:dyDescent="0.25">
      <c r="B183" s="2" t="s">
        <v>178</v>
      </c>
      <c r="G183">
        <v>137</v>
      </c>
      <c r="M183">
        <f t="shared" si="8"/>
        <v>0</v>
      </c>
      <c r="N183">
        <f t="shared" si="9"/>
        <v>0</v>
      </c>
      <c r="O183">
        <f t="shared" si="10"/>
        <v>137</v>
      </c>
      <c r="P183">
        <f t="shared" si="11"/>
        <v>137</v>
      </c>
    </row>
    <row r="184" spans="2:16" x14ac:dyDescent="0.25">
      <c r="B184" s="2" t="s">
        <v>179</v>
      </c>
      <c r="C184">
        <v>681</v>
      </c>
      <c r="G184">
        <v>352</v>
      </c>
      <c r="I184">
        <v>187</v>
      </c>
      <c r="M184">
        <f t="shared" si="8"/>
        <v>681</v>
      </c>
      <c r="N184">
        <f t="shared" si="9"/>
        <v>187</v>
      </c>
      <c r="O184">
        <f t="shared" si="10"/>
        <v>352</v>
      </c>
      <c r="P184">
        <f t="shared" si="11"/>
        <v>1220</v>
      </c>
    </row>
    <row r="185" spans="2:16" x14ac:dyDescent="0.25">
      <c r="B185" s="2" t="s">
        <v>180</v>
      </c>
      <c r="C185">
        <v>358</v>
      </c>
      <c r="I185">
        <v>138</v>
      </c>
      <c r="M185">
        <f t="shared" si="8"/>
        <v>358</v>
      </c>
      <c r="N185">
        <f t="shared" si="9"/>
        <v>138</v>
      </c>
      <c r="O185">
        <f t="shared" si="10"/>
        <v>0</v>
      </c>
      <c r="P185">
        <f t="shared" si="11"/>
        <v>496</v>
      </c>
    </row>
    <row r="186" spans="2:16" x14ac:dyDescent="0.25">
      <c r="B186" s="2" t="s">
        <v>181</v>
      </c>
      <c r="G186">
        <v>295</v>
      </c>
      <c r="M186">
        <f t="shared" si="8"/>
        <v>0</v>
      </c>
      <c r="N186">
        <f t="shared" si="9"/>
        <v>0</v>
      </c>
      <c r="O186">
        <f t="shared" si="10"/>
        <v>295</v>
      </c>
      <c r="P186">
        <f t="shared" si="11"/>
        <v>295</v>
      </c>
    </row>
    <row r="187" spans="2:16" x14ac:dyDescent="0.25">
      <c r="B187" s="2" t="s">
        <v>182</v>
      </c>
      <c r="C187">
        <v>69</v>
      </c>
      <c r="I187">
        <v>11</v>
      </c>
      <c r="M187">
        <f t="shared" si="8"/>
        <v>69</v>
      </c>
      <c r="N187">
        <f t="shared" si="9"/>
        <v>11</v>
      </c>
      <c r="O187">
        <f t="shared" si="10"/>
        <v>0</v>
      </c>
      <c r="P187">
        <f t="shared" si="11"/>
        <v>80</v>
      </c>
    </row>
    <row r="188" spans="2:16" x14ac:dyDescent="0.25">
      <c r="B188" s="2" t="s">
        <v>183</v>
      </c>
      <c r="C188">
        <v>20</v>
      </c>
      <c r="M188">
        <f t="shared" si="8"/>
        <v>20</v>
      </c>
      <c r="N188">
        <f t="shared" si="9"/>
        <v>0</v>
      </c>
      <c r="O188">
        <f t="shared" si="10"/>
        <v>0</v>
      </c>
      <c r="P188">
        <f t="shared" si="11"/>
        <v>20</v>
      </c>
    </row>
    <row r="189" spans="2:16" x14ac:dyDescent="0.25">
      <c r="B189" s="2" t="s">
        <v>184</v>
      </c>
      <c r="C189">
        <v>7</v>
      </c>
      <c r="M189">
        <f t="shared" si="8"/>
        <v>7</v>
      </c>
      <c r="N189">
        <f t="shared" si="9"/>
        <v>0</v>
      </c>
      <c r="O189">
        <f t="shared" si="10"/>
        <v>0</v>
      </c>
      <c r="P189">
        <f t="shared" si="11"/>
        <v>7</v>
      </c>
    </row>
    <row r="190" spans="2:16" x14ac:dyDescent="0.25">
      <c r="B190" s="2" t="s">
        <v>185</v>
      </c>
      <c r="C190">
        <v>31</v>
      </c>
      <c r="M190">
        <f t="shared" si="8"/>
        <v>31</v>
      </c>
      <c r="N190">
        <f t="shared" si="9"/>
        <v>0</v>
      </c>
      <c r="O190">
        <f t="shared" si="10"/>
        <v>0</v>
      </c>
      <c r="P190">
        <f t="shared" si="11"/>
        <v>31</v>
      </c>
    </row>
    <row r="191" spans="2:16" x14ac:dyDescent="0.25">
      <c r="B191" s="2" t="s">
        <v>186</v>
      </c>
      <c r="C191">
        <v>21</v>
      </c>
      <c r="M191">
        <f t="shared" si="8"/>
        <v>21</v>
      </c>
      <c r="N191">
        <f t="shared" si="9"/>
        <v>0</v>
      </c>
      <c r="O191">
        <f t="shared" si="10"/>
        <v>0</v>
      </c>
      <c r="P191">
        <f t="shared" si="11"/>
        <v>21</v>
      </c>
    </row>
    <row r="192" spans="2:16" x14ac:dyDescent="0.25">
      <c r="B192" s="2" t="s">
        <v>187</v>
      </c>
      <c r="C192">
        <v>130</v>
      </c>
      <c r="I192">
        <v>28</v>
      </c>
      <c r="M192">
        <f t="shared" si="8"/>
        <v>130</v>
      </c>
      <c r="N192">
        <f t="shared" si="9"/>
        <v>28</v>
      </c>
      <c r="O192">
        <f t="shared" si="10"/>
        <v>0</v>
      </c>
      <c r="P192">
        <f t="shared" si="11"/>
        <v>158</v>
      </c>
    </row>
    <row r="193" spans="2:16" x14ac:dyDescent="0.25">
      <c r="B193" s="2" t="s">
        <v>188</v>
      </c>
      <c r="G193">
        <v>69</v>
      </c>
      <c r="M193">
        <f t="shared" si="8"/>
        <v>0</v>
      </c>
      <c r="N193">
        <f t="shared" si="9"/>
        <v>0</v>
      </c>
      <c r="O193">
        <f t="shared" si="10"/>
        <v>69</v>
      </c>
      <c r="P193">
        <f t="shared" si="11"/>
        <v>69</v>
      </c>
    </row>
    <row r="194" spans="2:16" x14ac:dyDescent="0.25">
      <c r="B194" s="2" t="s">
        <v>189</v>
      </c>
      <c r="C194">
        <v>129</v>
      </c>
      <c r="G194">
        <v>67</v>
      </c>
      <c r="I194">
        <v>33</v>
      </c>
      <c r="M194">
        <f t="shared" si="8"/>
        <v>129</v>
      </c>
      <c r="N194">
        <f t="shared" si="9"/>
        <v>33</v>
      </c>
      <c r="O194">
        <f t="shared" si="10"/>
        <v>67</v>
      </c>
      <c r="P194">
        <f t="shared" si="11"/>
        <v>229</v>
      </c>
    </row>
    <row r="195" spans="2:16" x14ac:dyDescent="0.25">
      <c r="B195" s="2" t="s">
        <v>190</v>
      </c>
      <c r="C195">
        <v>52</v>
      </c>
      <c r="G195">
        <v>32</v>
      </c>
      <c r="I195">
        <v>16</v>
      </c>
      <c r="M195">
        <f t="shared" si="8"/>
        <v>52</v>
      </c>
      <c r="N195">
        <f t="shared" si="9"/>
        <v>16</v>
      </c>
      <c r="O195">
        <f t="shared" si="10"/>
        <v>32</v>
      </c>
      <c r="P195">
        <f t="shared" si="11"/>
        <v>100</v>
      </c>
    </row>
    <row r="196" spans="2:16" x14ac:dyDescent="0.25">
      <c r="B196" s="2" t="s">
        <v>191</v>
      </c>
      <c r="C196">
        <v>235</v>
      </c>
      <c r="G196">
        <v>127</v>
      </c>
      <c r="I196">
        <v>63</v>
      </c>
      <c r="M196">
        <f t="shared" si="8"/>
        <v>235</v>
      </c>
      <c r="N196">
        <f t="shared" si="9"/>
        <v>63</v>
      </c>
      <c r="O196">
        <f t="shared" si="10"/>
        <v>127</v>
      </c>
      <c r="P196">
        <f t="shared" si="11"/>
        <v>425</v>
      </c>
    </row>
    <row r="197" spans="2:16" x14ac:dyDescent="0.25">
      <c r="B197" s="2" t="s">
        <v>192</v>
      </c>
      <c r="C197">
        <v>106</v>
      </c>
      <c r="I197">
        <v>39</v>
      </c>
      <c r="M197">
        <f t="shared" si="8"/>
        <v>106</v>
      </c>
      <c r="N197">
        <f t="shared" si="9"/>
        <v>39</v>
      </c>
      <c r="O197">
        <f t="shared" si="10"/>
        <v>0</v>
      </c>
      <c r="P197">
        <f t="shared" si="11"/>
        <v>145</v>
      </c>
    </row>
    <row r="198" spans="2:16" x14ac:dyDescent="0.25">
      <c r="B198" s="2" t="s">
        <v>193</v>
      </c>
      <c r="G198">
        <v>66</v>
      </c>
      <c r="M198">
        <f t="shared" si="8"/>
        <v>0</v>
      </c>
      <c r="N198">
        <f t="shared" si="9"/>
        <v>0</v>
      </c>
      <c r="O198">
        <f t="shared" si="10"/>
        <v>66</v>
      </c>
      <c r="P198">
        <f t="shared" si="11"/>
        <v>66</v>
      </c>
    </row>
    <row r="199" spans="2:16" x14ac:dyDescent="0.25">
      <c r="B199" s="2" t="s">
        <v>194</v>
      </c>
      <c r="C199">
        <v>44</v>
      </c>
      <c r="M199">
        <f t="shared" ref="M199:M262" si="12">SUM(C199:F199)</f>
        <v>44</v>
      </c>
      <c r="N199">
        <f t="shared" ref="N199:N262" si="13">SUM(I199)</f>
        <v>0</v>
      </c>
      <c r="O199">
        <f t="shared" ref="O199:O262" si="14">SUM(G199:H199)</f>
        <v>0</v>
      </c>
      <c r="P199">
        <f t="shared" ref="P199:P262" si="15">SUM(M199:O199)</f>
        <v>44</v>
      </c>
    </row>
    <row r="200" spans="2:16" x14ac:dyDescent="0.25">
      <c r="B200" s="2" t="s">
        <v>195</v>
      </c>
      <c r="C200">
        <v>107</v>
      </c>
      <c r="G200">
        <v>73</v>
      </c>
      <c r="I200">
        <v>30</v>
      </c>
      <c r="M200">
        <f t="shared" si="12"/>
        <v>107</v>
      </c>
      <c r="N200">
        <f t="shared" si="13"/>
        <v>30</v>
      </c>
      <c r="O200">
        <f t="shared" si="14"/>
        <v>73</v>
      </c>
      <c r="P200">
        <f t="shared" si="15"/>
        <v>210</v>
      </c>
    </row>
    <row r="201" spans="2:16" x14ac:dyDescent="0.25">
      <c r="B201" s="2" t="s">
        <v>196</v>
      </c>
      <c r="C201">
        <v>89</v>
      </c>
      <c r="G201">
        <v>41</v>
      </c>
      <c r="I201">
        <v>28</v>
      </c>
      <c r="M201">
        <f t="shared" si="12"/>
        <v>89</v>
      </c>
      <c r="N201">
        <f t="shared" si="13"/>
        <v>28</v>
      </c>
      <c r="O201">
        <f t="shared" si="14"/>
        <v>41</v>
      </c>
      <c r="P201">
        <f t="shared" si="15"/>
        <v>158</v>
      </c>
    </row>
    <row r="202" spans="2:16" x14ac:dyDescent="0.25">
      <c r="B202" s="2" t="s">
        <v>197</v>
      </c>
      <c r="C202">
        <v>174</v>
      </c>
      <c r="G202">
        <v>111</v>
      </c>
      <c r="I202">
        <v>66</v>
      </c>
      <c r="M202">
        <f t="shared" si="12"/>
        <v>174</v>
      </c>
      <c r="N202">
        <f t="shared" si="13"/>
        <v>66</v>
      </c>
      <c r="O202">
        <f t="shared" si="14"/>
        <v>111</v>
      </c>
      <c r="P202">
        <f t="shared" si="15"/>
        <v>351</v>
      </c>
    </row>
    <row r="203" spans="2:16" x14ac:dyDescent="0.25">
      <c r="B203" s="2" t="s">
        <v>198</v>
      </c>
      <c r="C203">
        <v>107</v>
      </c>
      <c r="G203">
        <v>60</v>
      </c>
      <c r="I203">
        <v>37</v>
      </c>
      <c r="M203">
        <f t="shared" si="12"/>
        <v>107</v>
      </c>
      <c r="N203">
        <f t="shared" si="13"/>
        <v>37</v>
      </c>
      <c r="O203">
        <f t="shared" si="14"/>
        <v>60</v>
      </c>
      <c r="P203">
        <f t="shared" si="15"/>
        <v>204</v>
      </c>
    </row>
    <row r="204" spans="2:16" x14ac:dyDescent="0.25">
      <c r="B204" s="2" t="s">
        <v>199</v>
      </c>
      <c r="C204">
        <v>4360</v>
      </c>
      <c r="I204">
        <v>1222</v>
      </c>
      <c r="M204">
        <f t="shared" si="12"/>
        <v>4360</v>
      </c>
      <c r="N204">
        <f t="shared" si="13"/>
        <v>1222</v>
      </c>
      <c r="O204">
        <f t="shared" si="14"/>
        <v>0</v>
      </c>
      <c r="P204">
        <f t="shared" si="15"/>
        <v>5582</v>
      </c>
    </row>
    <row r="205" spans="2:16" x14ac:dyDescent="0.25">
      <c r="B205" s="2" t="s">
        <v>200</v>
      </c>
      <c r="G205">
        <v>3843</v>
      </c>
      <c r="H205">
        <v>101</v>
      </c>
      <c r="M205">
        <f t="shared" si="12"/>
        <v>0</v>
      </c>
      <c r="N205">
        <f t="shared" si="13"/>
        <v>0</v>
      </c>
      <c r="O205">
        <f t="shared" si="14"/>
        <v>3944</v>
      </c>
      <c r="P205">
        <f t="shared" si="15"/>
        <v>3944</v>
      </c>
    </row>
    <row r="206" spans="2:16" x14ac:dyDescent="0.25">
      <c r="B206" s="2" t="s">
        <v>201</v>
      </c>
      <c r="C206">
        <v>1197</v>
      </c>
      <c r="I206">
        <v>364</v>
      </c>
      <c r="M206">
        <f t="shared" si="12"/>
        <v>1197</v>
      </c>
      <c r="N206">
        <f t="shared" si="13"/>
        <v>364</v>
      </c>
      <c r="O206">
        <f t="shared" si="14"/>
        <v>0</v>
      </c>
      <c r="P206">
        <f t="shared" si="15"/>
        <v>1561</v>
      </c>
    </row>
    <row r="207" spans="2:16" x14ac:dyDescent="0.25">
      <c r="B207" s="2" t="s">
        <v>202</v>
      </c>
      <c r="C207">
        <v>442</v>
      </c>
      <c r="I207">
        <v>114</v>
      </c>
      <c r="M207">
        <f t="shared" si="12"/>
        <v>442</v>
      </c>
      <c r="N207">
        <f t="shared" si="13"/>
        <v>114</v>
      </c>
      <c r="O207">
        <f t="shared" si="14"/>
        <v>0</v>
      </c>
      <c r="P207">
        <f t="shared" si="15"/>
        <v>556</v>
      </c>
    </row>
    <row r="208" spans="2:16" x14ac:dyDescent="0.25">
      <c r="B208" s="2" t="s">
        <v>203</v>
      </c>
      <c r="C208">
        <v>63</v>
      </c>
      <c r="I208">
        <v>26</v>
      </c>
      <c r="M208">
        <f t="shared" si="12"/>
        <v>63</v>
      </c>
      <c r="N208">
        <f t="shared" si="13"/>
        <v>26</v>
      </c>
      <c r="O208">
        <f t="shared" si="14"/>
        <v>0</v>
      </c>
      <c r="P208">
        <f t="shared" si="15"/>
        <v>89</v>
      </c>
    </row>
    <row r="209" spans="2:16" x14ac:dyDescent="0.25">
      <c r="B209" s="2" t="s">
        <v>204</v>
      </c>
      <c r="C209">
        <v>283</v>
      </c>
      <c r="I209">
        <v>81</v>
      </c>
      <c r="M209">
        <f t="shared" si="12"/>
        <v>283</v>
      </c>
      <c r="N209">
        <f t="shared" si="13"/>
        <v>81</v>
      </c>
      <c r="O209">
        <f t="shared" si="14"/>
        <v>0</v>
      </c>
      <c r="P209">
        <f t="shared" si="15"/>
        <v>364</v>
      </c>
    </row>
    <row r="210" spans="2:16" x14ac:dyDescent="0.25">
      <c r="B210" s="2" t="s">
        <v>205</v>
      </c>
      <c r="C210">
        <v>38</v>
      </c>
      <c r="I210">
        <v>8</v>
      </c>
      <c r="M210">
        <f t="shared" si="12"/>
        <v>38</v>
      </c>
      <c r="N210">
        <f t="shared" si="13"/>
        <v>8</v>
      </c>
      <c r="O210">
        <f t="shared" si="14"/>
        <v>0</v>
      </c>
      <c r="P210">
        <f t="shared" si="15"/>
        <v>46</v>
      </c>
    </row>
    <row r="211" spans="2:16" x14ac:dyDescent="0.25">
      <c r="B211" s="2" t="s">
        <v>206</v>
      </c>
      <c r="C211">
        <v>98</v>
      </c>
      <c r="I211">
        <v>21</v>
      </c>
      <c r="M211">
        <f t="shared" si="12"/>
        <v>98</v>
      </c>
      <c r="N211">
        <f t="shared" si="13"/>
        <v>21</v>
      </c>
      <c r="O211">
        <f t="shared" si="14"/>
        <v>0</v>
      </c>
      <c r="P211">
        <f t="shared" si="15"/>
        <v>119</v>
      </c>
    </row>
    <row r="212" spans="2:16" x14ac:dyDescent="0.25">
      <c r="B212" s="2" t="s">
        <v>207</v>
      </c>
      <c r="C212">
        <v>442</v>
      </c>
      <c r="I212">
        <v>154</v>
      </c>
      <c r="M212">
        <f t="shared" si="12"/>
        <v>442</v>
      </c>
      <c r="N212">
        <f t="shared" si="13"/>
        <v>154</v>
      </c>
      <c r="O212">
        <f t="shared" si="14"/>
        <v>0</v>
      </c>
      <c r="P212">
        <f t="shared" si="15"/>
        <v>596</v>
      </c>
    </row>
    <row r="213" spans="2:16" x14ac:dyDescent="0.25">
      <c r="B213" s="2" t="s">
        <v>208</v>
      </c>
      <c r="C213">
        <v>14</v>
      </c>
      <c r="M213">
        <f t="shared" si="12"/>
        <v>14</v>
      </c>
      <c r="N213">
        <f t="shared" si="13"/>
        <v>0</v>
      </c>
      <c r="O213">
        <f t="shared" si="14"/>
        <v>0</v>
      </c>
      <c r="P213">
        <f t="shared" si="15"/>
        <v>14</v>
      </c>
    </row>
    <row r="214" spans="2:16" x14ac:dyDescent="0.25">
      <c r="B214" s="2" t="s">
        <v>209</v>
      </c>
      <c r="C214">
        <v>175</v>
      </c>
      <c r="I214">
        <v>40</v>
      </c>
      <c r="M214">
        <f t="shared" si="12"/>
        <v>175</v>
      </c>
      <c r="N214">
        <f t="shared" si="13"/>
        <v>40</v>
      </c>
      <c r="O214">
        <f t="shared" si="14"/>
        <v>0</v>
      </c>
      <c r="P214">
        <f t="shared" si="15"/>
        <v>215</v>
      </c>
    </row>
    <row r="215" spans="2:16" x14ac:dyDescent="0.25">
      <c r="B215" s="2" t="s">
        <v>210</v>
      </c>
      <c r="C215">
        <v>23</v>
      </c>
      <c r="I215">
        <v>8</v>
      </c>
      <c r="M215">
        <f t="shared" si="12"/>
        <v>23</v>
      </c>
      <c r="N215">
        <f t="shared" si="13"/>
        <v>8</v>
      </c>
      <c r="O215">
        <f t="shared" si="14"/>
        <v>0</v>
      </c>
      <c r="P215">
        <f t="shared" si="15"/>
        <v>31</v>
      </c>
    </row>
    <row r="216" spans="2:16" x14ac:dyDescent="0.25">
      <c r="B216" s="2" t="s">
        <v>211</v>
      </c>
      <c r="C216">
        <v>144</v>
      </c>
      <c r="I216">
        <v>43</v>
      </c>
      <c r="M216">
        <f t="shared" si="12"/>
        <v>144</v>
      </c>
      <c r="N216">
        <f t="shared" si="13"/>
        <v>43</v>
      </c>
      <c r="O216">
        <f t="shared" si="14"/>
        <v>0</v>
      </c>
      <c r="P216">
        <f t="shared" si="15"/>
        <v>187</v>
      </c>
    </row>
    <row r="217" spans="2:16" x14ac:dyDescent="0.25">
      <c r="B217" s="2" t="s">
        <v>212</v>
      </c>
      <c r="C217">
        <v>750</v>
      </c>
      <c r="G217">
        <v>509</v>
      </c>
      <c r="I217">
        <v>244</v>
      </c>
      <c r="M217">
        <f t="shared" si="12"/>
        <v>750</v>
      </c>
      <c r="N217">
        <f t="shared" si="13"/>
        <v>244</v>
      </c>
      <c r="O217">
        <f t="shared" si="14"/>
        <v>509</v>
      </c>
      <c r="P217">
        <f t="shared" si="15"/>
        <v>1503</v>
      </c>
    </row>
    <row r="218" spans="2:16" x14ac:dyDescent="0.25">
      <c r="B218" s="2" t="s">
        <v>213</v>
      </c>
      <c r="C218">
        <v>305</v>
      </c>
      <c r="I218">
        <v>97</v>
      </c>
      <c r="M218">
        <f t="shared" si="12"/>
        <v>305</v>
      </c>
      <c r="N218">
        <f t="shared" si="13"/>
        <v>97</v>
      </c>
      <c r="O218">
        <f t="shared" si="14"/>
        <v>0</v>
      </c>
      <c r="P218">
        <f t="shared" si="15"/>
        <v>402</v>
      </c>
    </row>
    <row r="219" spans="2:16" x14ac:dyDescent="0.25">
      <c r="B219" s="2" t="s">
        <v>214</v>
      </c>
      <c r="G219">
        <v>179</v>
      </c>
      <c r="M219">
        <f t="shared" si="12"/>
        <v>0</v>
      </c>
      <c r="N219">
        <f t="shared" si="13"/>
        <v>0</v>
      </c>
      <c r="O219">
        <f t="shared" si="14"/>
        <v>179</v>
      </c>
      <c r="P219">
        <f t="shared" si="15"/>
        <v>179</v>
      </c>
    </row>
    <row r="220" spans="2:16" x14ac:dyDescent="0.25">
      <c r="B220" s="2" t="s">
        <v>215</v>
      </c>
      <c r="C220">
        <v>34</v>
      </c>
      <c r="I220">
        <v>12</v>
      </c>
      <c r="M220">
        <f t="shared" si="12"/>
        <v>34</v>
      </c>
      <c r="N220">
        <f t="shared" si="13"/>
        <v>12</v>
      </c>
      <c r="O220">
        <f t="shared" si="14"/>
        <v>0</v>
      </c>
      <c r="P220">
        <f t="shared" si="15"/>
        <v>46</v>
      </c>
    </row>
    <row r="221" spans="2:16" x14ac:dyDescent="0.25">
      <c r="B221" s="2" t="s">
        <v>216</v>
      </c>
      <c r="G221">
        <v>33</v>
      </c>
      <c r="M221">
        <f t="shared" si="12"/>
        <v>0</v>
      </c>
      <c r="N221">
        <f t="shared" si="13"/>
        <v>0</v>
      </c>
      <c r="O221">
        <f t="shared" si="14"/>
        <v>33</v>
      </c>
      <c r="P221">
        <f t="shared" si="15"/>
        <v>33</v>
      </c>
    </row>
    <row r="222" spans="2:16" x14ac:dyDescent="0.25">
      <c r="B222" s="2" t="s">
        <v>217</v>
      </c>
      <c r="C222">
        <v>683</v>
      </c>
      <c r="I222">
        <v>220</v>
      </c>
      <c r="M222">
        <f t="shared" si="12"/>
        <v>683</v>
      </c>
      <c r="N222">
        <f t="shared" si="13"/>
        <v>220</v>
      </c>
      <c r="O222">
        <f t="shared" si="14"/>
        <v>0</v>
      </c>
      <c r="P222">
        <f t="shared" si="15"/>
        <v>903</v>
      </c>
    </row>
    <row r="223" spans="2:16" x14ac:dyDescent="0.25">
      <c r="B223" s="2" t="s">
        <v>218</v>
      </c>
      <c r="G223">
        <v>426</v>
      </c>
      <c r="M223">
        <f t="shared" si="12"/>
        <v>0</v>
      </c>
      <c r="N223">
        <f t="shared" si="13"/>
        <v>0</v>
      </c>
      <c r="O223">
        <f t="shared" si="14"/>
        <v>426</v>
      </c>
      <c r="P223">
        <f t="shared" si="15"/>
        <v>426</v>
      </c>
    </row>
    <row r="224" spans="2:16" x14ac:dyDescent="0.25">
      <c r="B224" s="2" t="s">
        <v>219</v>
      </c>
      <c r="C224">
        <v>73</v>
      </c>
      <c r="I224">
        <v>26</v>
      </c>
      <c r="M224">
        <f t="shared" si="12"/>
        <v>73</v>
      </c>
      <c r="N224">
        <f t="shared" si="13"/>
        <v>26</v>
      </c>
      <c r="O224">
        <f t="shared" si="14"/>
        <v>0</v>
      </c>
      <c r="P224">
        <f t="shared" si="15"/>
        <v>99</v>
      </c>
    </row>
    <row r="225" spans="2:16" x14ac:dyDescent="0.25">
      <c r="B225" s="2" t="s">
        <v>220</v>
      </c>
      <c r="C225">
        <v>8</v>
      </c>
      <c r="M225">
        <f t="shared" si="12"/>
        <v>8</v>
      </c>
      <c r="N225">
        <f t="shared" si="13"/>
        <v>0</v>
      </c>
      <c r="O225">
        <f t="shared" si="14"/>
        <v>0</v>
      </c>
      <c r="P225">
        <f t="shared" si="15"/>
        <v>8</v>
      </c>
    </row>
    <row r="226" spans="2:16" x14ac:dyDescent="0.25">
      <c r="B226" s="2" t="s">
        <v>221</v>
      </c>
      <c r="C226">
        <v>34</v>
      </c>
      <c r="I226">
        <v>11</v>
      </c>
      <c r="M226">
        <f t="shared" si="12"/>
        <v>34</v>
      </c>
      <c r="N226">
        <f t="shared" si="13"/>
        <v>11</v>
      </c>
      <c r="O226">
        <f t="shared" si="14"/>
        <v>0</v>
      </c>
      <c r="P226">
        <f t="shared" si="15"/>
        <v>45</v>
      </c>
    </row>
    <row r="227" spans="2:16" x14ac:dyDescent="0.25">
      <c r="B227" s="2" t="s">
        <v>222</v>
      </c>
      <c r="C227">
        <v>39</v>
      </c>
      <c r="G227">
        <v>20</v>
      </c>
      <c r="I227">
        <v>9</v>
      </c>
      <c r="M227">
        <f t="shared" si="12"/>
        <v>39</v>
      </c>
      <c r="N227">
        <f t="shared" si="13"/>
        <v>9</v>
      </c>
      <c r="O227">
        <f t="shared" si="14"/>
        <v>20</v>
      </c>
      <c r="P227">
        <f t="shared" si="15"/>
        <v>68</v>
      </c>
    </row>
    <row r="228" spans="2:16" x14ac:dyDescent="0.25">
      <c r="B228" s="2" t="s">
        <v>223</v>
      </c>
      <c r="C228">
        <v>43</v>
      </c>
      <c r="G228">
        <v>35</v>
      </c>
      <c r="I228">
        <v>17</v>
      </c>
      <c r="M228">
        <f t="shared" si="12"/>
        <v>43</v>
      </c>
      <c r="N228">
        <f t="shared" si="13"/>
        <v>17</v>
      </c>
      <c r="O228">
        <f t="shared" si="14"/>
        <v>35</v>
      </c>
      <c r="P228">
        <f t="shared" si="15"/>
        <v>95</v>
      </c>
    </row>
    <row r="229" spans="2:16" x14ac:dyDescent="0.25">
      <c r="B229" s="2" t="s">
        <v>224</v>
      </c>
      <c r="G229">
        <v>16</v>
      </c>
      <c r="M229">
        <f t="shared" si="12"/>
        <v>0</v>
      </c>
      <c r="N229">
        <f t="shared" si="13"/>
        <v>0</v>
      </c>
      <c r="O229">
        <f t="shared" si="14"/>
        <v>16</v>
      </c>
      <c r="P229">
        <f t="shared" si="15"/>
        <v>16</v>
      </c>
    </row>
    <row r="230" spans="2:16" x14ac:dyDescent="0.25">
      <c r="B230" s="2" t="s">
        <v>225</v>
      </c>
      <c r="C230">
        <v>290</v>
      </c>
      <c r="E230">
        <v>5</v>
      </c>
      <c r="G230">
        <v>150</v>
      </c>
      <c r="I230">
        <v>76</v>
      </c>
      <c r="M230">
        <f t="shared" si="12"/>
        <v>295</v>
      </c>
      <c r="N230">
        <f t="shared" si="13"/>
        <v>76</v>
      </c>
      <c r="O230">
        <f t="shared" si="14"/>
        <v>150</v>
      </c>
      <c r="P230">
        <f t="shared" si="15"/>
        <v>521</v>
      </c>
    </row>
    <row r="231" spans="2:16" x14ac:dyDescent="0.25">
      <c r="B231" s="2" t="s">
        <v>226</v>
      </c>
      <c r="C231">
        <v>28</v>
      </c>
      <c r="G231">
        <v>12</v>
      </c>
      <c r="I231">
        <v>7</v>
      </c>
      <c r="M231">
        <f t="shared" si="12"/>
        <v>28</v>
      </c>
      <c r="N231">
        <f t="shared" si="13"/>
        <v>7</v>
      </c>
      <c r="O231">
        <f t="shared" si="14"/>
        <v>12</v>
      </c>
      <c r="P231">
        <f t="shared" si="15"/>
        <v>47</v>
      </c>
    </row>
    <row r="232" spans="2:16" x14ac:dyDescent="0.25">
      <c r="B232" s="2" t="s">
        <v>227</v>
      </c>
      <c r="C232">
        <v>17</v>
      </c>
      <c r="M232">
        <f t="shared" si="12"/>
        <v>17</v>
      </c>
      <c r="N232">
        <f t="shared" si="13"/>
        <v>0</v>
      </c>
      <c r="O232">
        <f t="shared" si="14"/>
        <v>0</v>
      </c>
      <c r="P232">
        <f t="shared" si="15"/>
        <v>17</v>
      </c>
    </row>
    <row r="233" spans="2:16" x14ac:dyDescent="0.25">
      <c r="B233" s="2" t="s">
        <v>228</v>
      </c>
      <c r="C233">
        <v>282</v>
      </c>
      <c r="I233">
        <v>83</v>
      </c>
      <c r="M233">
        <f t="shared" si="12"/>
        <v>282</v>
      </c>
      <c r="N233">
        <f t="shared" si="13"/>
        <v>83</v>
      </c>
      <c r="O233">
        <f t="shared" si="14"/>
        <v>0</v>
      </c>
      <c r="P233">
        <f t="shared" si="15"/>
        <v>365</v>
      </c>
    </row>
    <row r="234" spans="2:16" x14ac:dyDescent="0.25">
      <c r="B234" s="2" t="s">
        <v>229</v>
      </c>
      <c r="G234">
        <v>140</v>
      </c>
      <c r="M234">
        <f t="shared" si="12"/>
        <v>0</v>
      </c>
      <c r="N234">
        <f t="shared" si="13"/>
        <v>0</v>
      </c>
      <c r="O234">
        <f t="shared" si="14"/>
        <v>140</v>
      </c>
      <c r="P234">
        <f t="shared" si="15"/>
        <v>140</v>
      </c>
    </row>
    <row r="235" spans="2:16" x14ac:dyDescent="0.25">
      <c r="B235" s="2" t="s">
        <v>230</v>
      </c>
      <c r="C235">
        <v>95</v>
      </c>
      <c r="I235">
        <v>21</v>
      </c>
      <c r="M235">
        <f t="shared" si="12"/>
        <v>95</v>
      </c>
      <c r="N235">
        <f t="shared" si="13"/>
        <v>21</v>
      </c>
      <c r="O235">
        <f t="shared" si="14"/>
        <v>0</v>
      </c>
      <c r="P235">
        <f t="shared" si="15"/>
        <v>116</v>
      </c>
    </row>
    <row r="236" spans="2:16" x14ac:dyDescent="0.25">
      <c r="B236" s="2" t="s">
        <v>231</v>
      </c>
      <c r="G236">
        <v>47</v>
      </c>
      <c r="M236">
        <f t="shared" si="12"/>
        <v>0</v>
      </c>
      <c r="N236">
        <f t="shared" si="13"/>
        <v>0</v>
      </c>
      <c r="O236">
        <f t="shared" si="14"/>
        <v>47</v>
      </c>
      <c r="P236">
        <f t="shared" si="15"/>
        <v>47</v>
      </c>
    </row>
    <row r="237" spans="2:16" x14ac:dyDescent="0.25">
      <c r="B237" s="2" t="s">
        <v>232</v>
      </c>
      <c r="C237">
        <v>34</v>
      </c>
      <c r="M237">
        <f t="shared" si="12"/>
        <v>34</v>
      </c>
      <c r="N237">
        <f t="shared" si="13"/>
        <v>0</v>
      </c>
      <c r="O237">
        <f t="shared" si="14"/>
        <v>0</v>
      </c>
      <c r="P237">
        <f t="shared" si="15"/>
        <v>34</v>
      </c>
    </row>
    <row r="238" spans="2:16" x14ac:dyDescent="0.25">
      <c r="B238" s="2" t="s">
        <v>233</v>
      </c>
      <c r="C238">
        <v>5</v>
      </c>
      <c r="M238">
        <f t="shared" si="12"/>
        <v>5</v>
      </c>
      <c r="N238">
        <f t="shared" si="13"/>
        <v>0</v>
      </c>
      <c r="O238">
        <f t="shared" si="14"/>
        <v>0</v>
      </c>
      <c r="P238">
        <f t="shared" si="15"/>
        <v>5</v>
      </c>
    </row>
    <row r="239" spans="2:16" x14ac:dyDescent="0.25">
      <c r="B239" s="2" t="s">
        <v>234</v>
      </c>
      <c r="C239">
        <v>101</v>
      </c>
      <c r="I239">
        <v>34</v>
      </c>
      <c r="M239">
        <f t="shared" si="12"/>
        <v>101</v>
      </c>
      <c r="N239">
        <f t="shared" si="13"/>
        <v>34</v>
      </c>
      <c r="O239">
        <f t="shared" si="14"/>
        <v>0</v>
      </c>
      <c r="P239">
        <f t="shared" si="15"/>
        <v>135</v>
      </c>
    </row>
    <row r="240" spans="2:16" x14ac:dyDescent="0.25">
      <c r="B240" s="2" t="s">
        <v>235</v>
      </c>
      <c r="G240">
        <v>80</v>
      </c>
      <c r="M240">
        <f t="shared" si="12"/>
        <v>0</v>
      </c>
      <c r="N240">
        <f t="shared" si="13"/>
        <v>0</v>
      </c>
      <c r="O240">
        <f t="shared" si="14"/>
        <v>80</v>
      </c>
      <c r="P240">
        <f t="shared" si="15"/>
        <v>80</v>
      </c>
    </row>
    <row r="241" spans="2:16" x14ac:dyDescent="0.25">
      <c r="B241" s="2" t="s">
        <v>236</v>
      </c>
      <c r="C241">
        <v>6</v>
      </c>
      <c r="M241">
        <f t="shared" si="12"/>
        <v>6</v>
      </c>
      <c r="N241">
        <f t="shared" si="13"/>
        <v>0</v>
      </c>
      <c r="O241">
        <f t="shared" si="14"/>
        <v>0</v>
      </c>
      <c r="P241">
        <f t="shared" si="15"/>
        <v>6</v>
      </c>
    </row>
    <row r="242" spans="2:16" x14ac:dyDescent="0.25">
      <c r="B242" s="2" t="s">
        <v>237</v>
      </c>
      <c r="C242">
        <v>336</v>
      </c>
      <c r="I242">
        <v>84</v>
      </c>
      <c r="M242">
        <f t="shared" si="12"/>
        <v>336</v>
      </c>
      <c r="N242">
        <f t="shared" si="13"/>
        <v>84</v>
      </c>
      <c r="O242">
        <f t="shared" si="14"/>
        <v>0</v>
      </c>
      <c r="P242">
        <f t="shared" si="15"/>
        <v>420</v>
      </c>
    </row>
    <row r="243" spans="2:16" x14ac:dyDescent="0.25">
      <c r="B243" s="2" t="s">
        <v>238</v>
      </c>
      <c r="G243">
        <v>184</v>
      </c>
      <c r="M243">
        <f t="shared" si="12"/>
        <v>0</v>
      </c>
      <c r="N243">
        <f t="shared" si="13"/>
        <v>0</v>
      </c>
      <c r="O243">
        <f t="shared" si="14"/>
        <v>184</v>
      </c>
      <c r="P243">
        <f t="shared" si="15"/>
        <v>184</v>
      </c>
    </row>
    <row r="244" spans="2:16" x14ac:dyDescent="0.25">
      <c r="B244" s="2" t="s">
        <v>239</v>
      </c>
      <c r="C244">
        <v>15</v>
      </c>
      <c r="M244">
        <f t="shared" si="12"/>
        <v>15</v>
      </c>
      <c r="N244">
        <f t="shared" si="13"/>
        <v>0</v>
      </c>
      <c r="O244">
        <f t="shared" si="14"/>
        <v>0</v>
      </c>
      <c r="P244">
        <f t="shared" si="15"/>
        <v>15</v>
      </c>
    </row>
    <row r="245" spans="2:16" x14ac:dyDescent="0.25">
      <c r="B245" s="2" t="s">
        <v>240</v>
      </c>
      <c r="C245">
        <v>17</v>
      </c>
      <c r="M245">
        <f t="shared" si="12"/>
        <v>17</v>
      </c>
      <c r="N245">
        <f t="shared" si="13"/>
        <v>0</v>
      </c>
      <c r="O245">
        <f t="shared" si="14"/>
        <v>0</v>
      </c>
      <c r="P245">
        <f t="shared" si="15"/>
        <v>17</v>
      </c>
    </row>
    <row r="246" spans="2:16" x14ac:dyDescent="0.25">
      <c r="B246" s="2" t="s">
        <v>241</v>
      </c>
      <c r="C246">
        <v>15</v>
      </c>
      <c r="M246">
        <f t="shared" si="12"/>
        <v>15</v>
      </c>
      <c r="N246">
        <f t="shared" si="13"/>
        <v>0</v>
      </c>
      <c r="O246">
        <f t="shared" si="14"/>
        <v>0</v>
      </c>
      <c r="P246">
        <f t="shared" si="15"/>
        <v>15</v>
      </c>
    </row>
    <row r="247" spans="2:16" x14ac:dyDescent="0.25">
      <c r="B247" s="2" t="s">
        <v>242</v>
      </c>
      <c r="C247">
        <v>21</v>
      </c>
      <c r="M247">
        <f t="shared" si="12"/>
        <v>21</v>
      </c>
      <c r="N247">
        <f t="shared" si="13"/>
        <v>0</v>
      </c>
      <c r="O247">
        <f t="shared" si="14"/>
        <v>0</v>
      </c>
      <c r="P247">
        <f t="shared" si="15"/>
        <v>21</v>
      </c>
    </row>
    <row r="248" spans="2:16" x14ac:dyDescent="0.25">
      <c r="B248" s="2" t="s">
        <v>243</v>
      </c>
      <c r="C248">
        <v>27</v>
      </c>
      <c r="M248">
        <f t="shared" si="12"/>
        <v>27</v>
      </c>
      <c r="N248">
        <f t="shared" si="13"/>
        <v>0</v>
      </c>
      <c r="O248">
        <f t="shared" si="14"/>
        <v>0</v>
      </c>
      <c r="P248">
        <f t="shared" si="15"/>
        <v>27</v>
      </c>
    </row>
    <row r="249" spans="2:16" x14ac:dyDescent="0.25">
      <c r="B249" s="2" t="s">
        <v>244</v>
      </c>
      <c r="C249">
        <v>0</v>
      </c>
      <c r="M249">
        <f t="shared" si="12"/>
        <v>0</v>
      </c>
      <c r="N249">
        <f t="shared" si="13"/>
        <v>0</v>
      </c>
      <c r="O249">
        <f t="shared" si="14"/>
        <v>0</v>
      </c>
      <c r="P249">
        <f t="shared" si="15"/>
        <v>0</v>
      </c>
    </row>
    <row r="250" spans="2:16" x14ac:dyDescent="0.25">
      <c r="B250" s="2" t="s">
        <v>245</v>
      </c>
      <c r="C250">
        <v>91</v>
      </c>
      <c r="G250">
        <v>29</v>
      </c>
      <c r="I250">
        <v>25</v>
      </c>
      <c r="M250">
        <f t="shared" si="12"/>
        <v>91</v>
      </c>
      <c r="N250">
        <f t="shared" si="13"/>
        <v>25</v>
      </c>
      <c r="O250">
        <f t="shared" si="14"/>
        <v>29</v>
      </c>
      <c r="P250">
        <f t="shared" si="15"/>
        <v>145</v>
      </c>
    </row>
    <row r="251" spans="2:16" x14ac:dyDescent="0.25">
      <c r="B251" s="2" t="s">
        <v>246</v>
      </c>
      <c r="C251">
        <v>666</v>
      </c>
      <c r="G251">
        <v>495</v>
      </c>
      <c r="I251">
        <v>226</v>
      </c>
      <c r="M251">
        <f t="shared" si="12"/>
        <v>666</v>
      </c>
      <c r="N251">
        <f t="shared" si="13"/>
        <v>226</v>
      </c>
      <c r="O251">
        <f t="shared" si="14"/>
        <v>495</v>
      </c>
      <c r="P251">
        <f t="shared" si="15"/>
        <v>1387</v>
      </c>
    </row>
    <row r="252" spans="2:16" x14ac:dyDescent="0.25">
      <c r="B252" s="2" t="s">
        <v>247</v>
      </c>
      <c r="C252">
        <v>532</v>
      </c>
      <c r="I252">
        <v>165</v>
      </c>
      <c r="M252">
        <f t="shared" si="12"/>
        <v>532</v>
      </c>
      <c r="N252">
        <f t="shared" si="13"/>
        <v>165</v>
      </c>
      <c r="O252">
        <f t="shared" si="14"/>
        <v>0</v>
      </c>
      <c r="P252">
        <f t="shared" si="15"/>
        <v>697</v>
      </c>
    </row>
    <row r="253" spans="2:16" x14ac:dyDescent="0.25">
      <c r="B253" s="2" t="s">
        <v>248</v>
      </c>
      <c r="G253">
        <v>391</v>
      </c>
      <c r="M253">
        <f t="shared" si="12"/>
        <v>0</v>
      </c>
      <c r="N253">
        <f t="shared" si="13"/>
        <v>0</v>
      </c>
      <c r="O253">
        <f t="shared" si="14"/>
        <v>391</v>
      </c>
      <c r="P253">
        <f t="shared" si="15"/>
        <v>391</v>
      </c>
    </row>
    <row r="254" spans="2:16" x14ac:dyDescent="0.25">
      <c r="B254" s="2" t="s">
        <v>249</v>
      </c>
      <c r="C254">
        <v>841</v>
      </c>
      <c r="G254">
        <v>558</v>
      </c>
      <c r="I254">
        <v>248</v>
      </c>
      <c r="M254">
        <f t="shared" si="12"/>
        <v>841</v>
      </c>
      <c r="N254">
        <f t="shared" si="13"/>
        <v>248</v>
      </c>
      <c r="O254">
        <f t="shared" si="14"/>
        <v>558</v>
      </c>
      <c r="P254">
        <f t="shared" si="15"/>
        <v>1647</v>
      </c>
    </row>
    <row r="255" spans="2:16" x14ac:dyDescent="0.25">
      <c r="B255" s="2" t="s">
        <v>250</v>
      </c>
      <c r="C255">
        <v>148</v>
      </c>
      <c r="G255">
        <v>89</v>
      </c>
      <c r="I255">
        <v>45</v>
      </c>
      <c r="M255">
        <f t="shared" si="12"/>
        <v>148</v>
      </c>
      <c r="N255">
        <f t="shared" si="13"/>
        <v>45</v>
      </c>
      <c r="O255">
        <f t="shared" si="14"/>
        <v>89</v>
      </c>
      <c r="P255">
        <f t="shared" si="15"/>
        <v>282</v>
      </c>
    </row>
    <row r="256" spans="2:16" x14ac:dyDescent="0.25">
      <c r="B256" s="2" t="s">
        <v>251</v>
      </c>
      <c r="C256">
        <v>179</v>
      </c>
      <c r="G256">
        <v>119</v>
      </c>
      <c r="I256">
        <v>64</v>
      </c>
      <c r="M256">
        <f t="shared" si="12"/>
        <v>179</v>
      </c>
      <c r="N256">
        <f t="shared" si="13"/>
        <v>64</v>
      </c>
      <c r="O256">
        <f t="shared" si="14"/>
        <v>119</v>
      </c>
      <c r="P256">
        <f t="shared" si="15"/>
        <v>362</v>
      </c>
    </row>
    <row r="257" spans="2:16" x14ac:dyDescent="0.25">
      <c r="B257" s="2" t="s">
        <v>252</v>
      </c>
      <c r="C257">
        <v>188</v>
      </c>
      <c r="I257">
        <v>33</v>
      </c>
      <c r="M257">
        <f t="shared" si="12"/>
        <v>188</v>
      </c>
      <c r="N257">
        <f t="shared" si="13"/>
        <v>33</v>
      </c>
      <c r="O257">
        <f t="shared" si="14"/>
        <v>0</v>
      </c>
      <c r="P257">
        <f t="shared" si="15"/>
        <v>221</v>
      </c>
    </row>
    <row r="258" spans="2:16" x14ac:dyDescent="0.25">
      <c r="B258" s="2" t="s">
        <v>253</v>
      </c>
      <c r="C258">
        <v>433</v>
      </c>
      <c r="G258">
        <v>275</v>
      </c>
      <c r="I258">
        <v>139</v>
      </c>
      <c r="M258">
        <f t="shared" si="12"/>
        <v>433</v>
      </c>
      <c r="N258">
        <f t="shared" si="13"/>
        <v>139</v>
      </c>
      <c r="O258">
        <f t="shared" si="14"/>
        <v>275</v>
      </c>
      <c r="P258">
        <f t="shared" si="15"/>
        <v>847</v>
      </c>
    </row>
    <row r="259" spans="2:16" x14ac:dyDescent="0.25">
      <c r="B259" s="2" t="s">
        <v>254</v>
      </c>
      <c r="C259">
        <v>704</v>
      </c>
      <c r="I259">
        <v>213</v>
      </c>
      <c r="M259">
        <f t="shared" si="12"/>
        <v>704</v>
      </c>
      <c r="N259">
        <f t="shared" si="13"/>
        <v>213</v>
      </c>
      <c r="O259">
        <f t="shared" si="14"/>
        <v>0</v>
      </c>
      <c r="P259">
        <f t="shared" si="15"/>
        <v>917</v>
      </c>
    </row>
    <row r="260" spans="2:16" x14ac:dyDescent="0.25">
      <c r="B260" s="2" t="s">
        <v>255</v>
      </c>
      <c r="G260">
        <v>412</v>
      </c>
      <c r="M260">
        <f t="shared" si="12"/>
        <v>0</v>
      </c>
      <c r="N260">
        <f t="shared" si="13"/>
        <v>0</v>
      </c>
      <c r="O260">
        <f t="shared" si="14"/>
        <v>412</v>
      </c>
      <c r="P260">
        <f t="shared" si="15"/>
        <v>412</v>
      </c>
    </row>
    <row r="261" spans="2:16" x14ac:dyDescent="0.25">
      <c r="B261" s="2" t="s">
        <v>256</v>
      </c>
      <c r="C261">
        <v>71</v>
      </c>
      <c r="I261">
        <v>20</v>
      </c>
      <c r="M261">
        <f t="shared" si="12"/>
        <v>71</v>
      </c>
      <c r="N261">
        <f t="shared" si="13"/>
        <v>20</v>
      </c>
      <c r="O261">
        <f t="shared" si="14"/>
        <v>0</v>
      </c>
      <c r="P261">
        <f t="shared" si="15"/>
        <v>91</v>
      </c>
    </row>
    <row r="262" spans="2:16" x14ac:dyDescent="0.25">
      <c r="B262" s="2" t="s">
        <v>257</v>
      </c>
      <c r="G262">
        <v>29</v>
      </c>
      <c r="M262">
        <f t="shared" si="12"/>
        <v>0</v>
      </c>
      <c r="N262">
        <f t="shared" si="13"/>
        <v>0</v>
      </c>
      <c r="O262">
        <f t="shared" si="14"/>
        <v>29</v>
      </c>
      <c r="P262">
        <f t="shared" si="15"/>
        <v>29</v>
      </c>
    </row>
    <row r="263" spans="2:16" x14ac:dyDescent="0.25">
      <c r="B263" s="2" t="s">
        <v>258</v>
      </c>
      <c r="C263">
        <v>8</v>
      </c>
      <c r="M263">
        <f t="shared" ref="M263:M326" si="16">SUM(C263:F263)</f>
        <v>8</v>
      </c>
      <c r="N263">
        <f t="shared" ref="N263:N326" si="17">SUM(I263)</f>
        <v>0</v>
      </c>
      <c r="O263">
        <f t="shared" ref="O263:O326" si="18">SUM(G263:H263)</f>
        <v>0</v>
      </c>
      <c r="P263">
        <f t="shared" ref="P263:P326" si="19">SUM(M263:O263)</f>
        <v>8</v>
      </c>
    </row>
    <row r="264" spans="2:16" x14ac:dyDescent="0.25">
      <c r="B264" s="2" t="s">
        <v>259</v>
      </c>
      <c r="C264">
        <v>141</v>
      </c>
      <c r="I264">
        <v>41</v>
      </c>
      <c r="M264">
        <f t="shared" si="16"/>
        <v>141</v>
      </c>
      <c r="N264">
        <f t="shared" si="17"/>
        <v>41</v>
      </c>
      <c r="O264">
        <f t="shared" si="18"/>
        <v>0</v>
      </c>
      <c r="P264">
        <f t="shared" si="19"/>
        <v>182</v>
      </c>
    </row>
    <row r="265" spans="2:16" x14ac:dyDescent="0.25">
      <c r="B265" s="2" t="s">
        <v>260</v>
      </c>
      <c r="G265">
        <v>125</v>
      </c>
      <c r="M265">
        <f t="shared" si="16"/>
        <v>0</v>
      </c>
      <c r="N265">
        <f t="shared" si="17"/>
        <v>0</v>
      </c>
      <c r="O265">
        <f t="shared" si="18"/>
        <v>125</v>
      </c>
      <c r="P265">
        <f t="shared" si="19"/>
        <v>125</v>
      </c>
    </row>
    <row r="266" spans="2:16" x14ac:dyDescent="0.25">
      <c r="B266" s="2" t="s">
        <v>261</v>
      </c>
      <c r="C266">
        <v>65</v>
      </c>
      <c r="M266">
        <f t="shared" si="16"/>
        <v>65</v>
      </c>
      <c r="N266">
        <f t="shared" si="17"/>
        <v>0</v>
      </c>
      <c r="O266">
        <f t="shared" si="18"/>
        <v>0</v>
      </c>
      <c r="P266">
        <f t="shared" si="19"/>
        <v>65</v>
      </c>
    </row>
    <row r="267" spans="2:16" x14ac:dyDescent="0.25">
      <c r="B267" s="2" t="s">
        <v>262</v>
      </c>
      <c r="C267">
        <v>69</v>
      </c>
      <c r="I267">
        <v>21</v>
      </c>
      <c r="M267">
        <f t="shared" si="16"/>
        <v>69</v>
      </c>
      <c r="N267">
        <f t="shared" si="17"/>
        <v>21</v>
      </c>
      <c r="O267">
        <f t="shared" si="18"/>
        <v>0</v>
      </c>
      <c r="P267">
        <f t="shared" si="19"/>
        <v>90</v>
      </c>
    </row>
    <row r="268" spans="2:16" x14ac:dyDescent="0.25">
      <c r="B268" s="2" t="s">
        <v>263</v>
      </c>
      <c r="G268">
        <v>40</v>
      </c>
      <c r="M268">
        <f t="shared" si="16"/>
        <v>0</v>
      </c>
      <c r="N268">
        <f t="shared" si="17"/>
        <v>0</v>
      </c>
      <c r="O268">
        <f t="shared" si="18"/>
        <v>40</v>
      </c>
      <c r="P268">
        <f t="shared" si="19"/>
        <v>40</v>
      </c>
    </row>
    <row r="269" spans="2:16" x14ac:dyDescent="0.25">
      <c r="B269" s="2" t="s">
        <v>264</v>
      </c>
      <c r="C269">
        <v>105</v>
      </c>
      <c r="I269">
        <v>23</v>
      </c>
      <c r="M269">
        <f t="shared" si="16"/>
        <v>105</v>
      </c>
      <c r="N269">
        <f t="shared" si="17"/>
        <v>23</v>
      </c>
      <c r="O269">
        <f t="shared" si="18"/>
        <v>0</v>
      </c>
      <c r="P269">
        <f t="shared" si="19"/>
        <v>128</v>
      </c>
    </row>
    <row r="270" spans="2:16" x14ac:dyDescent="0.25">
      <c r="B270" s="2" t="s">
        <v>265</v>
      </c>
      <c r="C270">
        <v>515</v>
      </c>
      <c r="I270">
        <v>164</v>
      </c>
      <c r="M270">
        <f t="shared" si="16"/>
        <v>515</v>
      </c>
      <c r="N270">
        <f t="shared" si="17"/>
        <v>164</v>
      </c>
      <c r="O270">
        <f t="shared" si="18"/>
        <v>0</v>
      </c>
      <c r="P270">
        <f t="shared" si="19"/>
        <v>679</v>
      </c>
    </row>
    <row r="271" spans="2:16" x14ac:dyDescent="0.25">
      <c r="B271" s="2" t="s">
        <v>266</v>
      </c>
      <c r="G271">
        <v>245</v>
      </c>
      <c r="M271">
        <f t="shared" si="16"/>
        <v>0</v>
      </c>
      <c r="N271">
        <f t="shared" si="17"/>
        <v>0</v>
      </c>
      <c r="O271">
        <f t="shared" si="18"/>
        <v>245</v>
      </c>
      <c r="P271">
        <f t="shared" si="19"/>
        <v>245</v>
      </c>
    </row>
    <row r="272" spans="2:16" x14ac:dyDescent="0.25">
      <c r="B272" s="2" t="s">
        <v>267</v>
      </c>
      <c r="C272">
        <v>154</v>
      </c>
      <c r="I272">
        <v>54</v>
      </c>
      <c r="M272">
        <f t="shared" si="16"/>
        <v>154</v>
      </c>
      <c r="N272">
        <f t="shared" si="17"/>
        <v>54</v>
      </c>
      <c r="O272">
        <f t="shared" si="18"/>
        <v>0</v>
      </c>
      <c r="P272">
        <f t="shared" si="19"/>
        <v>208</v>
      </c>
    </row>
    <row r="273" spans="2:16" x14ac:dyDescent="0.25">
      <c r="B273" s="2" t="s">
        <v>268</v>
      </c>
      <c r="G273">
        <v>84</v>
      </c>
      <c r="M273">
        <f t="shared" si="16"/>
        <v>0</v>
      </c>
      <c r="N273">
        <f t="shared" si="17"/>
        <v>0</v>
      </c>
      <c r="O273">
        <f t="shared" si="18"/>
        <v>84</v>
      </c>
      <c r="P273">
        <f t="shared" si="19"/>
        <v>84</v>
      </c>
    </row>
    <row r="274" spans="2:16" x14ac:dyDescent="0.25">
      <c r="B274" s="2" t="s">
        <v>269</v>
      </c>
      <c r="C274">
        <v>420</v>
      </c>
      <c r="I274">
        <v>126</v>
      </c>
      <c r="M274">
        <f t="shared" si="16"/>
        <v>420</v>
      </c>
      <c r="N274">
        <f t="shared" si="17"/>
        <v>126</v>
      </c>
      <c r="O274">
        <f t="shared" si="18"/>
        <v>0</v>
      </c>
      <c r="P274">
        <f t="shared" si="19"/>
        <v>546</v>
      </c>
    </row>
    <row r="275" spans="2:16" x14ac:dyDescent="0.25">
      <c r="B275" s="2" t="s">
        <v>270</v>
      </c>
      <c r="G275">
        <v>241</v>
      </c>
      <c r="M275">
        <f t="shared" si="16"/>
        <v>0</v>
      </c>
      <c r="N275">
        <f t="shared" si="17"/>
        <v>0</v>
      </c>
      <c r="O275">
        <f t="shared" si="18"/>
        <v>241</v>
      </c>
      <c r="P275">
        <f t="shared" si="19"/>
        <v>241</v>
      </c>
    </row>
    <row r="276" spans="2:16" x14ac:dyDescent="0.25">
      <c r="B276" s="2" t="s">
        <v>271</v>
      </c>
      <c r="C276">
        <v>79</v>
      </c>
      <c r="I276">
        <v>29</v>
      </c>
      <c r="M276">
        <f t="shared" si="16"/>
        <v>79</v>
      </c>
      <c r="N276">
        <f t="shared" si="17"/>
        <v>29</v>
      </c>
      <c r="O276">
        <f t="shared" si="18"/>
        <v>0</v>
      </c>
      <c r="P276">
        <f t="shared" si="19"/>
        <v>108</v>
      </c>
    </row>
    <row r="277" spans="2:16" x14ac:dyDescent="0.25">
      <c r="B277" s="2" t="s">
        <v>272</v>
      </c>
      <c r="G277">
        <v>44</v>
      </c>
      <c r="M277">
        <f t="shared" si="16"/>
        <v>0</v>
      </c>
      <c r="N277">
        <f t="shared" si="17"/>
        <v>0</v>
      </c>
      <c r="O277">
        <f t="shared" si="18"/>
        <v>44</v>
      </c>
      <c r="P277">
        <f t="shared" si="19"/>
        <v>44</v>
      </c>
    </row>
    <row r="278" spans="2:16" x14ac:dyDescent="0.25">
      <c r="B278" s="2" t="s">
        <v>273</v>
      </c>
      <c r="C278">
        <v>100</v>
      </c>
      <c r="G278">
        <v>48</v>
      </c>
      <c r="I278">
        <v>25</v>
      </c>
      <c r="M278">
        <f t="shared" si="16"/>
        <v>100</v>
      </c>
      <c r="N278">
        <f t="shared" si="17"/>
        <v>25</v>
      </c>
      <c r="O278">
        <f t="shared" si="18"/>
        <v>48</v>
      </c>
      <c r="P278">
        <f t="shared" si="19"/>
        <v>173</v>
      </c>
    </row>
    <row r="279" spans="2:16" x14ac:dyDescent="0.25">
      <c r="B279" s="2" t="s">
        <v>274</v>
      </c>
      <c r="C279">
        <v>49</v>
      </c>
      <c r="I279">
        <v>22</v>
      </c>
      <c r="M279">
        <f t="shared" si="16"/>
        <v>49</v>
      </c>
      <c r="N279">
        <f t="shared" si="17"/>
        <v>22</v>
      </c>
      <c r="O279">
        <f t="shared" si="18"/>
        <v>0</v>
      </c>
      <c r="P279">
        <f t="shared" si="19"/>
        <v>71</v>
      </c>
    </row>
    <row r="280" spans="2:16" x14ac:dyDescent="0.25">
      <c r="B280" s="2" t="s">
        <v>275</v>
      </c>
      <c r="G280">
        <v>37</v>
      </c>
      <c r="M280">
        <f t="shared" si="16"/>
        <v>0</v>
      </c>
      <c r="N280">
        <f t="shared" si="17"/>
        <v>0</v>
      </c>
      <c r="O280">
        <f t="shared" si="18"/>
        <v>37</v>
      </c>
      <c r="P280">
        <f t="shared" si="19"/>
        <v>37</v>
      </c>
    </row>
    <row r="281" spans="2:16" x14ac:dyDescent="0.25">
      <c r="B281" s="2" t="s">
        <v>276</v>
      </c>
      <c r="C281">
        <v>9</v>
      </c>
      <c r="M281">
        <f t="shared" si="16"/>
        <v>9</v>
      </c>
      <c r="N281">
        <f t="shared" si="17"/>
        <v>0</v>
      </c>
      <c r="O281">
        <f t="shared" si="18"/>
        <v>0</v>
      </c>
      <c r="P281">
        <f t="shared" si="19"/>
        <v>9</v>
      </c>
    </row>
    <row r="282" spans="2:16" x14ac:dyDescent="0.25">
      <c r="B282" s="2" t="s">
        <v>277</v>
      </c>
      <c r="C282">
        <v>166</v>
      </c>
      <c r="I282">
        <v>61</v>
      </c>
      <c r="M282">
        <f t="shared" si="16"/>
        <v>166</v>
      </c>
      <c r="N282">
        <f t="shared" si="17"/>
        <v>61</v>
      </c>
      <c r="O282">
        <f t="shared" si="18"/>
        <v>0</v>
      </c>
      <c r="P282">
        <f t="shared" si="19"/>
        <v>227</v>
      </c>
    </row>
    <row r="283" spans="2:16" x14ac:dyDescent="0.25">
      <c r="B283" s="2" t="s">
        <v>278</v>
      </c>
      <c r="G283">
        <v>95</v>
      </c>
      <c r="M283">
        <f t="shared" si="16"/>
        <v>0</v>
      </c>
      <c r="N283">
        <f t="shared" si="17"/>
        <v>0</v>
      </c>
      <c r="O283">
        <f t="shared" si="18"/>
        <v>95</v>
      </c>
      <c r="P283">
        <f t="shared" si="19"/>
        <v>95</v>
      </c>
    </row>
    <row r="284" spans="2:16" x14ac:dyDescent="0.25">
      <c r="B284" s="2" t="s">
        <v>279</v>
      </c>
      <c r="C284">
        <v>306</v>
      </c>
      <c r="I284">
        <v>94</v>
      </c>
      <c r="M284">
        <f t="shared" si="16"/>
        <v>306</v>
      </c>
      <c r="N284">
        <f t="shared" si="17"/>
        <v>94</v>
      </c>
      <c r="O284">
        <f t="shared" si="18"/>
        <v>0</v>
      </c>
      <c r="P284">
        <f t="shared" si="19"/>
        <v>400</v>
      </c>
    </row>
    <row r="285" spans="2:16" x14ac:dyDescent="0.25">
      <c r="B285" s="2" t="s">
        <v>280</v>
      </c>
      <c r="C285">
        <v>26</v>
      </c>
      <c r="G285">
        <v>15</v>
      </c>
      <c r="I285">
        <v>9</v>
      </c>
      <c r="M285">
        <f t="shared" si="16"/>
        <v>26</v>
      </c>
      <c r="N285">
        <f t="shared" si="17"/>
        <v>9</v>
      </c>
      <c r="O285">
        <f t="shared" si="18"/>
        <v>15</v>
      </c>
      <c r="P285">
        <f t="shared" si="19"/>
        <v>50</v>
      </c>
    </row>
    <row r="286" spans="2:16" x14ac:dyDescent="0.25">
      <c r="B286" s="2" t="s">
        <v>281</v>
      </c>
      <c r="C286">
        <v>319</v>
      </c>
      <c r="I286">
        <v>99</v>
      </c>
      <c r="M286">
        <f t="shared" si="16"/>
        <v>319</v>
      </c>
      <c r="N286">
        <f t="shared" si="17"/>
        <v>99</v>
      </c>
      <c r="O286">
        <f t="shared" si="18"/>
        <v>0</v>
      </c>
      <c r="P286">
        <f t="shared" si="19"/>
        <v>418</v>
      </c>
    </row>
    <row r="287" spans="2:16" x14ac:dyDescent="0.25">
      <c r="B287" s="2" t="s">
        <v>282</v>
      </c>
      <c r="G287">
        <v>161</v>
      </c>
      <c r="M287">
        <f t="shared" si="16"/>
        <v>0</v>
      </c>
      <c r="N287">
        <f t="shared" si="17"/>
        <v>0</v>
      </c>
      <c r="O287">
        <f t="shared" si="18"/>
        <v>161</v>
      </c>
      <c r="P287">
        <f t="shared" si="19"/>
        <v>161</v>
      </c>
    </row>
    <row r="288" spans="2:16" x14ac:dyDescent="0.25">
      <c r="B288" s="2" t="s">
        <v>283</v>
      </c>
      <c r="C288">
        <v>76</v>
      </c>
      <c r="I288">
        <v>9</v>
      </c>
      <c r="M288">
        <f t="shared" si="16"/>
        <v>76</v>
      </c>
      <c r="N288">
        <f t="shared" si="17"/>
        <v>9</v>
      </c>
      <c r="O288">
        <f t="shared" si="18"/>
        <v>0</v>
      </c>
      <c r="P288">
        <f t="shared" si="19"/>
        <v>85</v>
      </c>
    </row>
    <row r="289" spans="2:16" x14ac:dyDescent="0.25">
      <c r="B289" s="2" t="s">
        <v>284</v>
      </c>
      <c r="C289">
        <v>241</v>
      </c>
      <c r="G289">
        <v>148</v>
      </c>
      <c r="I289">
        <v>79</v>
      </c>
      <c r="M289">
        <f t="shared" si="16"/>
        <v>241</v>
      </c>
      <c r="N289">
        <f t="shared" si="17"/>
        <v>79</v>
      </c>
      <c r="O289">
        <f t="shared" si="18"/>
        <v>148</v>
      </c>
      <c r="P289">
        <f t="shared" si="19"/>
        <v>468</v>
      </c>
    </row>
    <row r="290" spans="2:16" x14ac:dyDescent="0.25">
      <c r="B290" s="2" t="s">
        <v>285</v>
      </c>
      <c r="C290">
        <v>227</v>
      </c>
      <c r="I290">
        <v>71</v>
      </c>
      <c r="M290">
        <f t="shared" si="16"/>
        <v>227</v>
      </c>
      <c r="N290">
        <f t="shared" si="17"/>
        <v>71</v>
      </c>
      <c r="O290">
        <f t="shared" si="18"/>
        <v>0</v>
      </c>
      <c r="P290">
        <f t="shared" si="19"/>
        <v>298</v>
      </c>
    </row>
    <row r="291" spans="2:16" x14ac:dyDescent="0.25">
      <c r="B291" s="2" t="s">
        <v>286</v>
      </c>
      <c r="G291">
        <v>212</v>
      </c>
      <c r="M291">
        <f t="shared" si="16"/>
        <v>0</v>
      </c>
      <c r="N291">
        <f t="shared" si="17"/>
        <v>0</v>
      </c>
      <c r="O291">
        <f t="shared" si="18"/>
        <v>212</v>
      </c>
      <c r="P291">
        <f t="shared" si="19"/>
        <v>212</v>
      </c>
    </row>
    <row r="292" spans="2:16" x14ac:dyDescent="0.25">
      <c r="B292" s="2" t="s">
        <v>287</v>
      </c>
      <c r="C292">
        <v>53</v>
      </c>
      <c r="I292">
        <v>13</v>
      </c>
      <c r="M292">
        <f t="shared" si="16"/>
        <v>53</v>
      </c>
      <c r="N292">
        <f t="shared" si="17"/>
        <v>13</v>
      </c>
      <c r="O292">
        <f t="shared" si="18"/>
        <v>0</v>
      </c>
      <c r="P292">
        <f t="shared" si="19"/>
        <v>66</v>
      </c>
    </row>
    <row r="293" spans="2:16" x14ac:dyDescent="0.25">
      <c r="B293" s="2" t="s">
        <v>288</v>
      </c>
      <c r="C293">
        <v>52</v>
      </c>
      <c r="I293">
        <v>15</v>
      </c>
      <c r="M293">
        <f t="shared" si="16"/>
        <v>52</v>
      </c>
      <c r="N293">
        <f t="shared" si="17"/>
        <v>15</v>
      </c>
      <c r="O293">
        <f t="shared" si="18"/>
        <v>0</v>
      </c>
      <c r="P293">
        <f t="shared" si="19"/>
        <v>67</v>
      </c>
    </row>
    <row r="294" spans="2:16" x14ac:dyDescent="0.25">
      <c r="B294" s="2" t="s">
        <v>289</v>
      </c>
      <c r="C294">
        <v>86</v>
      </c>
      <c r="I294">
        <v>34</v>
      </c>
      <c r="M294">
        <f t="shared" si="16"/>
        <v>86</v>
      </c>
      <c r="N294">
        <f t="shared" si="17"/>
        <v>34</v>
      </c>
      <c r="O294">
        <f t="shared" si="18"/>
        <v>0</v>
      </c>
      <c r="P294">
        <f t="shared" si="19"/>
        <v>120</v>
      </c>
    </row>
    <row r="295" spans="2:16" x14ac:dyDescent="0.25">
      <c r="B295" s="2" t="s">
        <v>290</v>
      </c>
      <c r="G295">
        <v>71</v>
      </c>
      <c r="M295">
        <f t="shared" si="16"/>
        <v>0</v>
      </c>
      <c r="N295">
        <f t="shared" si="17"/>
        <v>0</v>
      </c>
      <c r="O295">
        <f t="shared" si="18"/>
        <v>71</v>
      </c>
      <c r="P295">
        <f t="shared" si="19"/>
        <v>71</v>
      </c>
    </row>
    <row r="296" spans="2:16" x14ac:dyDescent="0.25">
      <c r="B296" s="2" t="s">
        <v>291</v>
      </c>
      <c r="C296">
        <v>104</v>
      </c>
      <c r="G296">
        <v>61</v>
      </c>
      <c r="I296">
        <v>30</v>
      </c>
      <c r="M296">
        <f t="shared" si="16"/>
        <v>104</v>
      </c>
      <c r="N296">
        <f t="shared" si="17"/>
        <v>30</v>
      </c>
      <c r="O296">
        <f t="shared" si="18"/>
        <v>61</v>
      </c>
      <c r="P296">
        <f t="shared" si="19"/>
        <v>195</v>
      </c>
    </row>
    <row r="297" spans="2:16" x14ac:dyDescent="0.25">
      <c r="B297" s="2" t="s">
        <v>292</v>
      </c>
      <c r="C297">
        <v>22</v>
      </c>
      <c r="G297">
        <v>28</v>
      </c>
      <c r="I297">
        <v>11</v>
      </c>
      <c r="M297">
        <f t="shared" si="16"/>
        <v>22</v>
      </c>
      <c r="N297">
        <f t="shared" si="17"/>
        <v>11</v>
      </c>
      <c r="O297">
        <f t="shared" si="18"/>
        <v>28</v>
      </c>
      <c r="P297">
        <f t="shared" si="19"/>
        <v>61</v>
      </c>
    </row>
    <row r="298" spans="2:16" x14ac:dyDescent="0.25">
      <c r="B298" s="2" t="s">
        <v>293</v>
      </c>
      <c r="C298">
        <v>47</v>
      </c>
      <c r="G298">
        <v>29</v>
      </c>
      <c r="I298">
        <v>13</v>
      </c>
      <c r="M298">
        <f t="shared" si="16"/>
        <v>47</v>
      </c>
      <c r="N298">
        <f t="shared" si="17"/>
        <v>13</v>
      </c>
      <c r="O298">
        <f t="shared" si="18"/>
        <v>29</v>
      </c>
      <c r="P298">
        <f t="shared" si="19"/>
        <v>89</v>
      </c>
    </row>
    <row r="299" spans="2:16" x14ac:dyDescent="0.25">
      <c r="B299" s="2" t="s">
        <v>294</v>
      </c>
      <c r="C299">
        <v>206</v>
      </c>
      <c r="G299">
        <v>120</v>
      </c>
      <c r="I299">
        <v>53</v>
      </c>
      <c r="M299">
        <f t="shared" si="16"/>
        <v>206</v>
      </c>
      <c r="N299">
        <f t="shared" si="17"/>
        <v>53</v>
      </c>
      <c r="O299">
        <f t="shared" si="18"/>
        <v>120</v>
      </c>
      <c r="P299">
        <f t="shared" si="19"/>
        <v>379</v>
      </c>
    </row>
    <row r="300" spans="2:16" x14ac:dyDescent="0.25">
      <c r="B300" s="2" t="s">
        <v>295</v>
      </c>
      <c r="C300">
        <v>2422</v>
      </c>
      <c r="I300">
        <v>678</v>
      </c>
      <c r="M300">
        <f t="shared" si="16"/>
        <v>2422</v>
      </c>
      <c r="N300">
        <f t="shared" si="17"/>
        <v>678</v>
      </c>
      <c r="O300">
        <f t="shared" si="18"/>
        <v>0</v>
      </c>
      <c r="P300">
        <f t="shared" si="19"/>
        <v>3100</v>
      </c>
    </row>
    <row r="301" spans="2:16" x14ac:dyDescent="0.25">
      <c r="B301" s="2" t="s">
        <v>296</v>
      </c>
      <c r="C301">
        <v>142</v>
      </c>
      <c r="I301">
        <v>30</v>
      </c>
      <c r="M301">
        <f t="shared" si="16"/>
        <v>142</v>
      </c>
      <c r="N301">
        <f t="shared" si="17"/>
        <v>30</v>
      </c>
      <c r="O301">
        <f t="shared" si="18"/>
        <v>0</v>
      </c>
      <c r="P301">
        <f t="shared" si="19"/>
        <v>172</v>
      </c>
    </row>
    <row r="302" spans="2:16" x14ac:dyDescent="0.25">
      <c r="B302" s="2" t="s">
        <v>297</v>
      </c>
      <c r="C302">
        <v>8</v>
      </c>
      <c r="M302">
        <f t="shared" si="16"/>
        <v>8</v>
      </c>
      <c r="N302">
        <f t="shared" si="17"/>
        <v>0</v>
      </c>
      <c r="O302">
        <f t="shared" si="18"/>
        <v>0</v>
      </c>
      <c r="P302">
        <f t="shared" si="19"/>
        <v>8</v>
      </c>
    </row>
    <row r="303" spans="2:16" x14ac:dyDescent="0.25">
      <c r="B303" s="2" t="s">
        <v>298</v>
      </c>
      <c r="C303">
        <v>7</v>
      </c>
      <c r="M303">
        <f t="shared" si="16"/>
        <v>7</v>
      </c>
      <c r="N303">
        <f t="shared" si="17"/>
        <v>0</v>
      </c>
      <c r="O303">
        <f t="shared" si="18"/>
        <v>0</v>
      </c>
      <c r="P303">
        <f t="shared" si="19"/>
        <v>7</v>
      </c>
    </row>
    <row r="304" spans="2:16" x14ac:dyDescent="0.25">
      <c r="B304" s="2" t="s">
        <v>299</v>
      </c>
      <c r="C304">
        <v>162</v>
      </c>
      <c r="I304">
        <v>56</v>
      </c>
      <c r="M304">
        <f t="shared" si="16"/>
        <v>162</v>
      </c>
      <c r="N304">
        <f t="shared" si="17"/>
        <v>56</v>
      </c>
      <c r="O304">
        <f t="shared" si="18"/>
        <v>0</v>
      </c>
      <c r="P304">
        <f t="shared" si="19"/>
        <v>218</v>
      </c>
    </row>
    <row r="305" spans="2:16" x14ac:dyDescent="0.25">
      <c r="B305" s="2" t="s">
        <v>300</v>
      </c>
      <c r="G305">
        <v>107</v>
      </c>
      <c r="M305">
        <f t="shared" si="16"/>
        <v>0</v>
      </c>
      <c r="N305">
        <f t="shared" si="17"/>
        <v>0</v>
      </c>
      <c r="O305">
        <f t="shared" si="18"/>
        <v>107</v>
      </c>
      <c r="P305">
        <f t="shared" si="19"/>
        <v>107</v>
      </c>
    </row>
    <row r="306" spans="2:16" x14ac:dyDescent="0.25">
      <c r="B306" s="2" t="s">
        <v>301</v>
      </c>
      <c r="C306">
        <v>375</v>
      </c>
      <c r="I306">
        <v>125</v>
      </c>
      <c r="M306">
        <f t="shared" si="16"/>
        <v>375</v>
      </c>
      <c r="N306">
        <f t="shared" si="17"/>
        <v>125</v>
      </c>
      <c r="O306">
        <f t="shared" si="18"/>
        <v>0</v>
      </c>
      <c r="P306">
        <f t="shared" si="19"/>
        <v>500</v>
      </c>
    </row>
    <row r="307" spans="2:16" x14ac:dyDescent="0.25">
      <c r="B307" s="2" t="s">
        <v>302</v>
      </c>
      <c r="G307">
        <v>240</v>
      </c>
      <c r="M307">
        <f t="shared" si="16"/>
        <v>0</v>
      </c>
      <c r="N307">
        <f t="shared" si="17"/>
        <v>0</v>
      </c>
      <c r="O307">
        <f t="shared" si="18"/>
        <v>240</v>
      </c>
      <c r="P307">
        <f t="shared" si="19"/>
        <v>240</v>
      </c>
    </row>
    <row r="308" spans="2:16" x14ac:dyDescent="0.25">
      <c r="B308" s="2" t="s">
        <v>303</v>
      </c>
      <c r="C308">
        <v>34</v>
      </c>
      <c r="I308">
        <v>9</v>
      </c>
      <c r="M308">
        <f t="shared" si="16"/>
        <v>34</v>
      </c>
      <c r="N308">
        <f t="shared" si="17"/>
        <v>9</v>
      </c>
      <c r="O308">
        <f t="shared" si="18"/>
        <v>0</v>
      </c>
      <c r="P308">
        <f t="shared" si="19"/>
        <v>43</v>
      </c>
    </row>
    <row r="309" spans="2:16" x14ac:dyDescent="0.25">
      <c r="B309" s="2" t="s">
        <v>304</v>
      </c>
      <c r="G309">
        <v>22</v>
      </c>
      <c r="M309">
        <f t="shared" si="16"/>
        <v>0</v>
      </c>
      <c r="N309">
        <f t="shared" si="17"/>
        <v>0</v>
      </c>
      <c r="O309">
        <f t="shared" si="18"/>
        <v>22</v>
      </c>
      <c r="P309">
        <f t="shared" si="19"/>
        <v>22</v>
      </c>
    </row>
    <row r="310" spans="2:16" x14ac:dyDescent="0.25">
      <c r="B310" s="2" t="s">
        <v>305</v>
      </c>
      <c r="C310">
        <v>0</v>
      </c>
      <c r="M310">
        <f t="shared" si="16"/>
        <v>0</v>
      </c>
      <c r="N310">
        <f t="shared" si="17"/>
        <v>0</v>
      </c>
      <c r="O310">
        <f t="shared" si="18"/>
        <v>0</v>
      </c>
      <c r="P310">
        <f t="shared" si="19"/>
        <v>0</v>
      </c>
    </row>
    <row r="311" spans="2:16" x14ac:dyDescent="0.25">
      <c r="B311" s="2" t="s">
        <v>306</v>
      </c>
      <c r="C311">
        <v>16</v>
      </c>
      <c r="M311">
        <f t="shared" si="16"/>
        <v>16</v>
      </c>
      <c r="N311">
        <f t="shared" si="17"/>
        <v>0</v>
      </c>
      <c r="O311">
        <f t="shared" si="18"/>
        <v>0</v>
      </c>
      <c r="P311">
        <f t="shared" si="19"/>
        <v>16</v>
      </c>
    </row>
    <row r="312" spans="2:16" x14ac:dyDescent="0.25">
      <c r="B312" s="2" t="s">
        <v>307</v>
      </c>
      <c r="C312">
        <v>6</v>
      </c>
      <c r="M312">
        <f t="shared" si="16"/>
        <v>6</v>
      </c>
      <c r="N312">
        <f t="shared" si="17"/>
        <v>0</v>
      </c>
      <c r="O312">
        <f t="shared" si="18"/>
        <v>0</v>
      </c>
      <c r="P312">
        <f t="shared" si="19"/>
        <v>6</v>
      </c>
    </row>
    <row r="313" spans="2:16" x14ac:dyDescent="0.25">
      <c r="B313" s="2" t="s">
        <v>308</v>
      </c>
      <c r="C313">
        <v>35</v>
      </c>
      <c r="I313">
        <v>8</v>
      </c>
      <c r="M313">
        <f t="shared" si="16"/>
        <v>35</v>
      </c>
      <c r="N313">
        <f t="shared" si="17"/>
        <v>8</v>
      </c>
      <c r="O313">
        <f t="shared" si="18"/>
        <v>0</v>
      </c>
      <c r="P313">
        <f t="shared" si="19"/>
        <v>43</v>
      </c>
    </row>
    <row r="314" spans="2:16" x14ac:dyDescent="0.25">
      <c r="B314" s="2" t="s">
        <v>309</v>
      </c>
      <c r="G314">
        <v>21</v>
      </c>
      <c r="M314">
        <f t="shared" si="16"/>
        <v>0</v>
      </c>
      <c r="N314">
        <f t="shared" si="17"/>
        <v>0</v>
      </c>
      <c r="O314">
        <f t="shared" si="18"/>
        <v>21</v>
      </c>
      <c r="P314">
        <f t="shared" si="19"/>
        <v>21</v>
      </c>
    </row>
    <row r="315" spans="2:16" x14ac:dyDescent="0.25">
      <c r="B315" s="2" t="s">
        <v>310</v>
      </c>
      <c r="C315">
        <v>80</v>
      </c>
      <c r="I315">
        <v>42</v>
      </c>
      <c r="M315">
        <f t="shared" si="16"/>
        <v>80</v>
      </c>
      <c r="N315">
        <f t="shared" si="17"/>
        <v>42</v>
      </c>
      <c r="O315">
        <f t="shared" si="18"/>
        <v>0</v>
      </c>
      <c r="P315">
        <f t="shared" si="19"/>
        <v>122</v>
      </c>
    </row>
    <row r="316" spans="2:16" x14ac:dyDescent="0.25">
      <c r="B316" s="2" t="s">
        <v>311</v>
      </c>
      <c r="G316">
        <v>73</v>
      </c>
      <c r="M316">
        <f t="shared" si="16"/>
        <v>0</v>
      </c>
      <c r="N316">
        <f t="shared" si="17"/>
        <v>0</v>
      </c>
      <c r="O316">
        <f t="shared" si="18"/>
        <v>73</v>
      </c>
      <c r="P316">
        <f t="shared" si="19"/>
        <v>73</v>
      </c>
    </row>
    <row r="317" spans="2:16" x14ac:dyDescent="0.25">
      <c r="B317" s="2" t="s">
        <v>312</v>
      </c>
      <c r="C317">
        <v>262</v>
      </c>
      <c r="I317">
        <v>80</v>
      </c>
      <c r="M317">
        <f t="shared" si="16"/>
        <v>262</v>
      </c>
      <c r="N317">
        <f t="shared" si="17"/>
        <v>80</v>
      </c>
      <c r="O317">
        <f t="shared" si="18"/>
        <v>0</v>
      </c>
      <c r="P317">
        <f t="shared" si="19"/>
        <v>342</v>
      </c>
    </row>
    <row r="318" spans="2:16" x14ac:dyDescent="0.25">
      <c r="B318" s="2" t="s">
        <v>313</v>
      </c>
      <c r="C318">
        <v>34</v>
      </c>
      <c r="M318">
        <f t="shared" si="16"/>
        <v>34</v>
      </c>
      <c r="N318">
        <f t="shared" si="17"/>
        <v>0</v>
      </c>
      <c r="O318">
        <f t="shared" si="18"/>
        <v>0</v>
      </c>
      <c r="P318">
        <f t="shared" si="19"/>
        <v>34</v>
      </c>
    </row>
    <row r="319" spans="2:16" x14ac:dyDescent="0.25">
      <c r="B319" s="2" t="s">
        <v>314</v>
      </c>
      <c r="C319">
        <v>7</v>
      </c>
      <c r="M319">
        <f t="shared" si="16"/>
        <v>7</v>
      </c>
      <c r="N319">
        <f t="shared" si="17"/>
        <v>0</v>
      </c>
      <c r="O319">
        <f t="shared" si="18"/>
        <v>0</v>
      </c>
      <c r="P319">
        <f t="shared" si="19"/>
        <v>7</v>
      </c>
    </row>
    <row r="320" spans="2:16" x14ac:dyDescent="0.25">
      <c r="B320" s="2" t="s">
        <v>315</v>
      </c>
      <c r="C320">
        <v>8</v>
      </c>
      <c r="M320">
        <f t="shared" si="16"/>
        <v>8</v>
      </c>
      <c r="N320">
        <f t="shared" si="17"/>
        <v>0</v>
      </c>
      <c r="O320">
        <f t="shared" si="18"/>
        <v>0</v>
      </c>
      <c r="P320">
        <f t="shared" si="19"/>
        <v>8</v>
      </c>
    </row>
    <row r="321" spans="2:16" x14ac:dyDescent="0.25">
      <c r="B321" s="2" t="s">
        <v>316</v>
      </c>
      <c r="G321">
        <v>173</v>
      </c>
      <c r="M321">
        <f t="shared" si="16"/>
        <v>0</v>
      </c>
      <c r="N321">
        <f t="shared" si="17"/>
        <v>0</v>
      </c>
      <c r="O321">
        <f t="shared" si="18"/>
        <v>173</v>
      </c>
      <c r="P321">
        <f t="shared" si="19"/>
        <v>173</v>
      </c>
    </row>
    <row r="322" spans="2:16" x14ac:dyDescent="0.25">
      <c r="B322" s="2" t="s">
        <v>317</v>
      </c>
      <c r="C322">
        <v>194</v>
      </c>
      <c r="I322">
        <v>55</v>
      </c>
      <c r="M322">
        <f t="shared" si="16"/>
        <v>194</v>
      </c>
      <c r="N322">
        <f t="shared" si="17"/>
        <v>55</v>
      </c>
      <c r="O322">
        <f t="shared" si="18"/>
        <v>0</v>
      </c>
      <c r="P322">
        <f t="shared" si="19"/>
        <v>249</v>
      </c>
    </row>
    <row r="323" spans="2:16" x14ac:dyDescent="0.25">
      <c r="B323" s="2" t="s">
        <v>318</v>
      </c>
      <c r="G323">
        <v>113</v>
      </c>
      <c r="M323">
        <f t="shared" si="16"/>
        <v>0</v>
      </c>
      <c r="N323">
        <f t="shared" si="17"/>
        <v>0</v>
      </c>
      <c r="O323">
        <f t="shared" si="18"/>
        <v>113</v>
      </c>
      <c r="P323">
        <f t="shared" si="19"/>
        <v>113</v>
      </c>
    </row>
    <row r="324" spans="2:16" x14ac:dyDescent="0.25">
      <c r="B324" s="2" t="s">
        <v>319</v>
      </c>
      <c r="C324">
        <v>24</v>
      </c>
      <c r="M324">
        <f t="shared" si="16"/>
        <v>24</v>
      </c>
      <c r="N324">
        <f t="shared" si="17"/>
        <v>0</v>
      </c>
      <c r="O324">
        <f t="shared" si="18"/>
        <v>0</v>
      </c>
      <c r="P324">
        <f t="shared" si="19"/>
        <v>24</v>
      </c>
    </row>
    <row r="325" spans="2:16" x14ac:dyDescent="0.25">
      <c r="B325" s="2" t="s">
        <v>320</v>
      </c>
      <c r="C325">
        <v>163</v>
      </c>
      <c r="I325">
        <v>43</v>
      </c>
      <c r="M325">
        <f t="shared" si="16"/>
        <v>163</v>
      </c>
      <c r="N325">
        <f t="shared" si="17"/>
        <v>43</v>
      </c>
      <c r="O325">
        <f t="shared" si="18"/>
        <v>0</v>
      </c>
      <c r="P325">
        <f t="shared" si="19"/>
        <v>206</v>
      </c>
    </row>
    <row r="326" spans="2:16" x14ac:dyDescent="0.25">
      <c r="B326" s="2" t="s">
        <v>321</v>
      </c>
      <c r="G326">
        <v>126</v>
      </c>
      <c r="M326">
        <f t="shared" si="16"/>
        <v>0</v>
      </c>
      <c r="N326">
        <f t="shared" si="17"/>
        <v>0</v>
      </c>
      <c r="O326">
        <f t="shared" si="18"/>
        <v>126</v>
      </c>
      <c r="P326">
        <f t="shared" si="19"/>
        <v>126</v>
      </c>
    </row>
    <row r="327" spans="2:16" x14ac:dyDescent="0.25">
      <c r="B327" s="2" t="s">
        <v>322</v>
      </c>
      <c r="C327">
        <v>68</v>
      </c>
      <c r="I327">
        <v>19</v>
      </c>
      <c r="M327">
        <f t="shared" ref="M327:M390" si="20">SUM(C327:F327)</f>
        <v>68</v>
      </c>
      <c r="N327">
        <f t="shared" ref="N327:N390" si="21">SUM(I327)</f>
        <v>19</v>
      </c>
      <c r="O327">
        <f t="shared" ref="O327:O390" si="22">SUM(G327:H327)</f>
        <v>0</v>
      </c>
      <c r="P327">
        <f t="shared" ref="P327:P390" si="23">SUM(M327:O327)</f>
        <v>87</v>
      </c>
    </row>
    <row r="328" spans="2:16" x14ac:dyDescent="0.25">
      <c r="B328" s="2" t="s">
        <v>323</v>
      </c>
      <c r="G328">
        <v>40</v>
      </c>
      <c r="M328">
        <f t="shared" si="20"/>
        <v>0</v>
      </c>
      <c r="N328">
        <f t="shared" si="21"/>
        <v>0</v>
      </c>
      <c r="O328">
        <f t="shared" si="22"/>
        <v>40</v>
      </c>
      <c r="P328">
        <f t="shared" si="23"/>
        <v>40</v>
      </c>
    </row>
    <row r="329" spans="2:16" x14ac:dyDescent="0.25">
      <c r="B329" s="2" t="s">
        <v>324</v>
      </c>
      <c r="C329">
        <v>47</v>
      </c>
      <c r="M329">
        <f t="shared" si="20"/>
        <v>47</v>
      </c>
      <c r="N329">
        <f t="shared" si="21"/>
        <v>0</v>
      </c>
      <c r="O329">
        <f t="shared" si="22"/>
        <v>0</v>
      </c>
      <c r="P329">
        <f t="shared" si="23"/>
        <v>47</v>
      </c>
    </row>
    <row r="330" spans="2:16" x14ac:dyDescent="0.25">
      <c r="B330" s="2" t="s">
        <v>325</v>
      </c>
      <c r="C330">
        <v>13</v>
      </c>
      <c r="M330">
        <f t="shared" si="20"/>
        <v>13</v>
      </c>
      <c r="N330">
        <f t="shared" si="21"/>
        <v>0</v>
      </c>
      <c r="O330">
        <f t="shared" si="22"/>
        <v>0</v>
      </c>
      <c r="P330">
        <f t="shared" si="23"/>
        <v>13</v>
      </c>
    </row>
    <row r="331" spans="2:16" x14ac:dyDescent="0.25">
      <c r="B331" s="2" t="s">
        <v>326</v>
      </c>
      <c r="C331">
        <v>73</v>
      </c>
      <c r="I331">
        <v>19</v>
      </c>
      <c r="M331">
        <f t="shared" si="20"/>
        <v>73</v>
      </c>
      <c r="N331">
        <f t="shared" si="21"/>
        <v>19</v>
      </c>
      <c r="O331">
        <f t="shared" si="22"/>
        <v>0</v>
      </c>
      <c r="P331">
        <f t="shared" si="23"/>
        <v>92</v>
      </c>
    </row>
    <row r="332" spans="2:16" x14ac:dyDescent="0.25">
      <c r="B332" s="2" t="s">
        <v>327</v>
      </c>
      <c r="C332">
        <v>72</v>
      </c>
      <c r="G332">
        <v>44</v>
      </c>
      <c r="I332">
        <v>23</v>
      </c>
      <c r="M332">
        <f t="shared" si="20"/>
        <v>72</v>
      </c>
      <c r="N332">
        <f t="shared" si="21"/>
        <v>23</v>
      </c>
      <c r="O332">
        <f t="shared" si="22"/>
        <v>44</v>
      </c>
      <c r="P332">
        <f t="shared" si="23"/>
        <v>139</v>
      </c>
    </row>
    <row r="333" spans="2:16" x14ac:dyDescent="0.25">
      <c r="B333" s="2" t="s">
        <v>328</v>
      </c>
      <c r="C333">
        <v>288</v>
      </c>
      <c r="D333">
        <v>18</v>
      </c>
      <c r="I333">
        <v>80</v>
      </c>
      <c r="M333">
        <f t="shared" si="20"/>
        <v>306</v>
      </c>
      <c r="N333">
        <f t="shared" si="21"/>
        <v>80</v>
      </c>
      <c r="O333">
        <f t="shared" si="22"/>
        <v>0</v>
      </c>
      <c r="P333">
        <f t="shared" si="23"/>
        <v>386</v>
      </c>
    </row>
    <row r="334" spans="2:16" x14ac:dyDescent="0.25">
      <c r="B334" s="2" t="s">
        <v>329</v>
      </c>
      <c r="G334">
        <v>119</v>
      </c>
      <c r="M334">
        <f t="shared" si="20"/>
        <v>0</v>
      </c>
      <c r="N334">
        <f t="shared" si="21"/>
        <v>0</v>
      </c>
      <c r="O334">
        <f t="shared" si="22"/>
        <v>119</v>
      </c>
      <c r="P334">
        <f t="shared" si="23"/>
        <v>119</v>
      </c>
    </row>
    <row r="335" spans="2:16" x14ac:dyDescent="0.25">
      <c r="B335" s="2" t="s">
        <v>330</v>
      </c>
      <c r="C335">
        <v>5</v>
      </c>
      <c r="M335">
        <f t="shared" si="20"/>
        <v>5</v>
      </c>
      <c r="N335">
        <f t="shared" si="21"/>
        <v>0</v>
      </c>
      <c r="O335">
        <f t="shared" si="22"/>
        <v>0</v>
      </c>
      <c r="P335">
        <f t="shared" si="23"/>
        <v>5</v>
      </c>
    </row>
    <row r="336" spans="2:16" x14ac:dyDescent="0.25">
      <c r="B336" s="2" t="s">
        <v>331</v>
      </c>
      <c r="C336">
        <v>57</v>
      </c>
      <c r="G336">
        <v>13</v>
      </c>
      <c r="I336">
        <v>5</v>
      </c>
      <c r="M336">
        <f t="shared" si="20"/>
        <v>57</v>
      </c>
      <c r="N336">
        <f t="shared" si="21"/>
        <v>5</v>
      </c>
      <c r="O336">
        <f t="shared" si="22"/>
        <v>13</v>
      </c>
      <c r="P336">
        <f t="shared" si="23"/>
        <v>75</v>
      </c>
    </row>
    <row r="337" spans="2:16" x14ac:dyDescent="0.25">
      <c r="B337" s="2" t="s">
        <v>332</v>
      </c>
      <c r="C337">
        <v>444</v>
      </c>
      <c r="G337">
        <v>251</v>
      </c>
      <c r="I337">
        <v>127</v>
      </c>
      <c r="M337">
        <f t="shared" si="20"/>
        <v>444</v>
      </c>
      <c r="N337">
        <f t="shared" si="21"/>
        <v>127</v>
      </c>
      <c r="O337">
        <f t="shared" si="22"/>
        <v>251</v>
      </c>
      <c r="P337">
        <f t="shared" si="23"/>
        <v>822</v>
      </c>
    </row>
    <row r="338" spans="2:16" x14ac:dyDescent="0.25">
      <c r="B338" s="2" t="s">
        <v>333</v>
      </c>
      <c r="C338">
        <v>59</v>
      </c>
      <c r="I338">
        <v>20</v>
      </c>
      <c r="M338">
        <f t="shared" si="20"/>
        <v>59</v>
      </c>
      <c r="N338">
        <f t="shared" si="21"/>
        <v>20</v>
      </c>
      <c r="O338">
        <f t="shared" si="22"/>
        <v>0</v>
      </c>
      <c r="P338">
        <f t="shared" si="23"/>
        <v>79</v>
      </c>
    </row>
    <row r="339" spans="2:16" x14ac:dyDescent="0.25">
      <c r="B339" s="2" t="s">
        <v>334</v>
      </c>
      <c r="G339">
        <v>34</v>
      </c>
      <c r="M339">
        <f t="shared" si="20"/>
        <v>0</v>
      </c>
      <c r="N339">
        <f t="shared" si="21"/>
        <v>0</v>
      </c>
      <c r="O339">
        <f t="shared" si="22"/>
        <v>34</v>
      </c>
      <c r="P339">
        <f t="shared" si="23"/>
        <v>34</v>
      </c>
    </row>
    <row r="340" spans="2:16" x14ac:dyDescent="0.25">
      <c r="B340" s="2" t="s">
        <v>335</v>
      </c>
      <c r="C340">
        <v>35</v>
      </c>
      <c r="I340">
        <v>12</v>
      </c>
      <c r="M340">
        <f t="shared" si="20"/>
        <v>35</v>
      </c>
      <c r="N340">
        <f t="shared" si="21"/>
        <v>12</v>
      </c>
      <c r="O340">
        <f t="shared" si="22"/>
        <v>0</v>
      </c>
      <c r="P340">
        <f t="shared" si="23"/>
        <v>47</v>
      </c>
    </row>
    <row r="341" spans="2:16" x14ac:dyDescent="0.25">
      <c r="B341" s="2" t="s">
        <v>336</v>
      </c>
      <c r="G341">
        <v>27</v>
      </c>
      <c r="M341">
        <f t="shared" si="20"/>
        <v>0</v>
      </c>
      <c r="N341">
        <f t="shared" si="21"/>
        <v>0</v>
      </c>
      <c r="O341">
        <f t="shared" si="22"/>
        <v>27</v>
      </c>
      <c r="P341">
        <f t="shared" si="23"/>
        <v>27</v>
      </c>
    </row>
    <row r="342" spans="2:16" x14ac:dyDescent="0.25">
      <c r="B342" s="2" t="s">
        <v>337</v>
      </c>
      <c r="C342">
        <v>30</v>
      </c>
      <c r="G342">
        <v>11</v>
      </c>
      <c r="I342">
        <v>6</v>
      </c>
      <c r="M342">
        <f t="shared" si="20"/>
        <v>30</v>
      </c>
      <c r="N342">
        <f t="shared" si="21"/>
        <v>6</v>
      </c>
      <c r="O342">
        <f t="shared" si="22"/>
        <v>11</v>
      </c>
      <c r="P342">
        <f t="shared" si="23"/>
        <v>47</v>
      </c>
    </row>
    <row r="343" spans="2:16" x14ac:dyDescent="0.25">
      <c r="B343" s="2" t="s">
        <v>338</v>
      </c>
      <c r="C343">
        <v>62</v>
      </c>
      <c r="G343">
        <v>33</v>
      </c>
      <c r="I343">
        <v>19</v>
      </c>
      <c r="M343">
        <f t="shared" si="20"/>
        <v>62</v>
      </c>
      <c r="N343">
        <f t="shared" si="21"/>
        <v>19</v>
      </c>
      <c r="O343">
        <f t="shared" si="22"/>
        <v>33</v>
      </c>
      <c r="P343">
        <f t="shared" si="23"/>
        <v>114</v>
      </c>
    </row>
    <row r="344" spans="2:16" x14ac:dyDescent="0.25">
      <c r="B344" s="2" t="s">
        <v>339</v>
      </c>
      <c r="C344">
        <v>50</v>
      </c>
      <c r="M344">
        <f t="shared" si="20"/>
        <v>50</v>
      </c>
      <c r="N344">
        <f t="shared" si="21"/>
        <v>0</v>
      </c>
      <c r="O344">
        <f t="shared" si="22"/>
        <v>0</v>
      </c>
      <c r="P344">
        <f t="shared" si="23"/>
        <v>50</v>
      </c>
    </row>
    <row r="345" spans="2:16" x14ac:dyDescent="0.25">
      <c r="B345" s="2" t="s">
        <v>340</v>
      </c>
      <c r="C345">
        <v>188</v>
      </c>
      <c r="G345">
        <v>63</v>
      </c>
      <c r="I345">
        <v>38</v>
      </c>
      <c r="M345">
        <f t="shared" si="20"/>
        <v>188</v>
      </c>
      <c r="N345">
        <f t="shared" si="21"/>
        <v>38</v>
      </c>
      <c r="O345">
        <f t="shared" si="22"/>
        <v>63</v>
      </c>
      <c r="P345">
        <f t="shared" si="23"/>
        <v>289</v>
      </c>
    </row>
    <row r="346" spans="2:16" x14ac:dyDescent="0.25">
      <c r="B346" s="2" t="s">
        <v>341</v>
      </c>
      <c r="C346">
        <v>14</v>
      </c>
      <c r="I346">
        <v>3</v>
      </c>
      <c r="M346">
        <f t="shared" si="20"/>
        <v>14</v>
      </c>
      <c r="N346">
        <f t="shared" si="21"/>
        <v>3</v>
      </c>
      <c r="O346">
        <f t="shared" si="22"/>
        <v>0</v>
      </c>
      <c r="P346">
        <f t="shared" si="23"/>
        <v>17</v>
      </c>
    </row>
    <row r="347" spans="2:16" x14ac:dyDescent="0.25">
      <c r="B347" s="2" t="s">
        <v>342</v>
      </c>
      <c r="G347">
        <v>6</v>
      </c>
      <c r="M347">
        <f t="shared" si="20"/>
        <v>0</v>
      </c>
      <c r="N347">
        <f t="shared" si="21"/>
        <v>0</v>
      </c>
      <c r="O347">
        <f t="shared" si="22"/>
        <v>6</v>
      </c>
      <c r="P347">
        <f t="shared" si="23"/>
        <v>6</v>
      </c>
    </row>
    <row r="348" spans="2:16" x14ac:dyDescent="0.25">
      <c r="B348" s="2" t="s">
        <v>343</v>
      </c>
      <c r="C348">
        <v>99</v>
      </c>
      <c r="G348">
        <v>41</v>
      </c>
      <c r="I348">
        <v>23</v>
      </c>
      <c r="M348" s="83">
        <v>191</v>
      </c>
      <c r="N348" s="83">
        <v>35</v>
      </c>
      <c r="O348">
        <f t="shared" si="22"/>
        <v>41</v>
      </c>
      <c r="P348">
        <f t="shared" si="23"/>
        <v>267</v>
      </c>
    </row>
    <row r="349" spans="2:16" x14ac:dyDescent="0.25">
      <c r="B349" s="2" t="s">
        <v>344</v>
      </c>
      <c r="C349">
        <v>8818</v>
      </c>
      <c r="I349">
        <v>2804</v>
      </c>
      <c r="M349">
        <f t="shared" si="20"/>
        <v>8818</v>
      </c>
      <c r="N349">
        <f t="shared" si="21"/>
        <v>2804</v>
      </c>
      <c r="O349">
        <f t="shared" si="22"/>
        <v>0</v>
      </c>
      <c r="P349">
        <f t="shared" si="23"/>
        <v>11622</v>
      </c>
    </row>
    <row r="350" spans="2:16" x14ac:dyDescent="0.25">
      <c r="B350" s="2" t="s">
        <v>345</v>
      </c>
      <c r="G350">
        <v>5765</v>
      </c>
      <c r="M350">
        <f t="shared" si="20"/>
        <v>0</v>
      </c>
      <c r="N350">
        <f t="shared" si="21"/>
        <v>0</v>
      </c>
      <c r="O350">
        <f t="shared" si="22"/>
        <v>5765</v>
      </c>
      <c r="P350">
        <f t="shared" si="23"/>
        <v>5765</v>
      </c>
    </row>
    <row r="351" spans="2:16" x14ac:dyDescent="0.25">
      <c r="B351" s="2" t="s">
        <v>346</v>
      </c>
      <c r="C351">
        <v>190</v>
      </c>
      <c r="M351">
        <f t="shared" si="20"/>
        <v>190</v>
      </c>
      <c r="N351">
        <f t="shared" si="21"/>
        <v>0</v>
      </c>
      <c r="O351">
        <f t="shared" si="22"/>
        <v>0</v>
      </c>
      <c r="P351">
        <f t="shared" si="23"/>
        <v>190</v>
      </c>
    </row>
    <row r="352" spans="2:16" x14ac:dyDescent="0.25">
      <c r="B352" s="2" t="s">
        <v>347</v>
      </c>
      <c r="C352">
        <v>189</v>
      </c>
      <c r="I352">
        <v>73</v>
      </c>
      <c r="M352">
        <f t="shared" si="20"/>
        <v>189</v>
      </c>
      <c r="N352">
        <f t="shared" si="21"/>
        <v>73</v>
      </c>
      <c r="O352">
        <f t="shared" si="22"/>
        <v>0</v>
      </c>
      <c r="P352">
        <f t="shared" si="23"/>
        <v>262</v>
      </c>
    </row>
    <row r="353" spans="2:16" x14ac:dyDescent="0.25">
      <c r="B353" s="2" t="s">
        <v>348</v>
      </c>
      <c r="C353">
        <v>1025</v>
      </c>
      <c r="I353">
        <v>324</v>
      </c>
      <c r="M353">
        <f t="shared" si="20"/>
        <v>1025</v>
      </c>
      <c r="N353">
        <f t="shared" si="21"/>
        <v>324</v>
      </c>
      <c r="O353">
        <f t="shared" si="22"/>
        <v>0</v>
      </c>
      <c r="P353">
        <f t="shared" si="23"/>
        <v>1349</v>
      </c>
    </row>
    <row r="354" spans="2:16" x14ac:dyDescent="0.25">
      <c r="B354" s="2" t="s">
        <v>349</v>
      </c>
      <c r="G354">
        <v>650</v>
      </c>
      <c r="M354">
        <f t="shared" si="20"/>
        <v>0</v>
      </c>
      <c r="N354">
        <f t="shared" si="21"/>
        <v>0</v>
      </c>
      <c r="O354">
        <f t="shared" si="22"/>
        <v>650</v>
      </c>
      <c r="P354">
        <f t="shared" si="23"/>
        <v>650</v>
      </c>
    </row>
    <row r="355" spans="2:16" x14ac:dyDescent="0.25">
      <c r="B355" s="2" t="s">
        <v>350</v>
      </c>
      <c r="C355">
        <v>526</v>
      </c>
      <c r="I355">
        <v>166</v>
      </c>
      <c r="M355">
        <f t="shared" si="20"/>
        <v>526</v>
      </c>
      <c r="N355">
        <f t="shared" si="21"/>
        <v>166</v>
      </c>
      <c r="O355">
        <f t="shared" si="22"/>
        <v>0</v>
      </c>
      <c r="P355">
        <f t="shared" si="23"/>
        <v>692</v>
      </c>
    </row>
    <row r="356" spans="2:16" x14ac:dyDescent="0.25">
      <c r="B356" s="2" t="s">
        <v>351</v>
      </c>
      <c r="C356">
        <v>53</v>
      </c>
      <c r="G356">
        <v>44</v>
      </c>
      <c r="I356">
        <v>16</v>
      </c>
      <c r="M356">
        <f t="shared" si="20"/>
        <v>53</v>
      </c>
      <c r="N356">
        <f t="shared" si="21"/>
        <v>16</v>
      </c>
      <c r="O356">
        <f t="shared" si="22"/>
        <v>44</v>
      </c>
      <c r="P356">
        <f t="shared" si="23"/>
        <v>113</v>
      </c>
    </row>
    <row r="357" spans="2:16" x14ac:dyDescent="0.25">
      <c r="B357" s="2" t="s">
        <v>352</v>
      </c>
      <c r="C357">
        <v>39</v>
      </c>
      <c r="M357">
        <f t="shared" si="20"/>
        <v>39</v>
      </c>
      <c r="N357">
        <f t="shared" si="21"/>
        <v>0</v>
      </c>
      <c r="O357">
        <f t="shared" si="22"/>
        <v>0</v>
      </c>
      <c r="P357">
        <f t="shared" si="23"/>
        <v>39</v>
      </c>
    </row>
    <row r="358" spans="2:16" x14ac:dyDescent="0.25">
      <c r="B358" s="2" t="s">
        <v>353</v>
      </c>
      <c r="C358">
        <v>99</v>
      </c>
      <c r="I358">
        <v>24</v>
      </c>
      <c r="M358">
        <f t="shared" si="20"/>
        <v>99</v>
      </c>
      <c r="N358">
        <f t="shared" si="21"/>
        <v>24</v>
      </c>
      <c r="O358">
        <f t="shared" si="22"/>
        <v>0</v>
      </c>
      <c r="P358">
        <f t="shared" si="23"/>
        <v>123</v>
      </c>
    </row>
    <row r="359" spans="2:16" x14ac:dyDescent="0.25">
      <c r="B359" s="2" t="s">
        <v>354</v>
      </c>
      <c r="G359">
        <v>46</v>
      </c>
      <c r="M359">
        <f t="shared" si="20"/>
        <v>0</v>
      </c>
      <c r="N359">
        <f t="shared" si="21"/>
        <v>0</v>
      </c>
      <c r="O359">
        <f t="shared" si="22"/>
        <v>46</v>
      </c>
      <c r="P359">
        <f t="shared" si="23"/>
        <v>46</v>
      </c>
    </row>
    <row r="360" spans="2:16" x14ac:dyDescent="0.25">
      <c r="B360" s="2" t="s">
        <v>355</v>
      </c>
      <c r="C360">
        <v>323</v>
      </c>
      <c r="I360">
        <v>90</v>
      </c>
      <c r="M360">
        <f t="shared" si="20"/>
        <v>323</v>
      </c>
      <c r="N360">
        <f t="shared" si="21"/>
        <v>90</v>
      </c>
      <c r="O360">
        <f t="shared" si="22"/>
        <v>0</v>
      </c>
      <c r="P360">
        <f t="shared" si="23"/>
        <v>413</v>
      </c>
    </row>
    <row r="361" spans="2:16" x14ac:dyDescent="0.25">
      <c r="B361" s="2" t="s">
        <v>356</v>
      </c>
      <c r="C361">
        <v>422</v>
      </c>
      <c r="G361">
        <v>234</v>
      </c>
      <c r="I361">
        <v>133</v>
      </c>
      <c r="M361">
        <f t="shared" si="20"/>
        <v>422</v>
      </c>
      <c r="N361">
        <f t="shared" si="21"/>
        <v>133</v>
      </c>
      <c r="O361">
        <f t="shared" si="22"/>
        <v>234</v>
      </c>
      <c r="P361">
        <f t="shared" si="23"/>
        <v>789</v>
      </c>
    </row>
    <row r="362" spans="2:16" x14ac:dyDescent="0.25">
      <c r="B362" s="2" t="s">
        <v>357</v>
      </c>
      <c r="C362">
        <v>428</v>
      </c>
      <c r="I362">
        <v>135</v>
      </c>
      <c r="M362">
        <f t="shared" si="20"/>
        <v>428</v>
      </c>
      <c r="N362">
        <f t="shared" si="21"/>
        <v>135</v>
      </c>
      <c r="O362">
        <f t="shared" si="22"/>
        <v>0</v>
      </c>
      <c r="P362">
        <f t="shared" si="23"/>
        <v>563</v>
      </c>
    </row>
    <row r="363" spans="2:16" x14ac:dyDescent="0.25">
      <c r="B363" s="2" t="s">
        <v>358</v>
      </c>
      <c r="G363">
        <v>278</v>
      </c>
      <c r="M363">
        <f t="shared" si="20"/>
        <v>0</v>
      </c>
      <c r="N363">
        <f t="shared" si="21"/>
        <v>0</v>
      </c>
      <c r="O363">
        <f t="shared" si="22"/>
        <v>278</v>
      </c>
      <c r="P363">
        <f t="shared" si="23"/>
        <v>278</v>
      </c>
    </row>
    <row r="364" spans="2:16" x14ac:dyDescent="0.25">
      <c r="B364" s="2" t="s">
        <v>359</v>
      </c>
      <c r="C364">
        <v>75</v>
      </c>
      <c r="M364">
        <f t="shared" si="20"/>
        <v>75</v>
      </c>
      <c r="N364">
        <f t="shared" si="21"/>
        <v>0</v>
      </c>
      <c r="O364">
        <f t="shared" si="22"/>
        <v>0</v>
      </c>
      <c r="P364">
        <f t="shared" si="23"/>
        <v>75</v>
      </c>
    </row>
    <row r="365" spans="2:16" x14ac:dyDescent="0.25">
      <c r="B365" s="2" t="s">
        <v>360</v>
      </c>
      <c r="C365">
        <v>314</v>
      </c>
      <c r="M365">
        <f t="shared" si="20"/>
        <v>314</v>
      </c>
      <c r="N365">
        <f t="shared" si="21"/>
        <v>0</v>
      </c>
      <c r="O365">
        <f t="shared" si="22"/>
        <v>0</v>
      </c>
      <c r="P365">
        <f t="shared" si="23"/>
        <v>314</v>
      </c>
    </row>
    <row r="366" spans="2:16" x14ac:dyDescent="0.25">
      <c r="B366" s="2" t="s">
        <v>361</v>
      </c>
      <c r="C366">
        <v>632</v>
      </c>
      <c r="I366">
        <v>171</v>
      </c>
      <c r="M366">
        <f t="shared" si="20"/>
        <v>632</v>
      </c>
      <c r="N366">
        <f t="shared" si="21"/>
        <v>171</v>
      </c>
      <c r="O366">
        <f t="shared" si="22"/>
        <v>0</v>
      </c>
      <c r="P366">
        <f t="shared" si="23"/>
        <v>803</v>
      </c>
    </row>
    <row r="367" spans="2:16" x14ac:dyDescent="0.25">
      <c r="B367" s="2" t="s">
        <v>362</v>
      </c>
      <c r="G367">
        <v>536</v>
      </c>
      <c r="M367">
        <f t="shared" si="20"/>
        <v>0</v>
      </c>
      <c r="N367">
        <f t="shared" si="21"/>
        <v>0</v>
      </c>
      <c r="O367">
        <f t="shared" si="22"/>
        <v>536</v>
      </c>
      <c r="P367">
        <f t="shared" si="23"/>
        <v>536</v>
      </c>
    </row>
    <row r="368" spans="2:16" x14ac:dyDescent="0.25">
      <c r="B368" s="2" t="s">
        <v>363</v>
      </c>
      <c r="G368">
        <v>188</v>
      </c>
      <c r="M368">
        <f t="shared" si="20"/>
        <v>0</v>
      </c>
      <c r="N368">
        <f t="shared" si="21"/>
        <v>0</v>
      </c>
      <c r="O368">
        <f t="shared" si="22"/>
        <v>188</v>
      </c>
      <c r="P368">
        <f t="shared" si="23"/>
        <v>188</v>
      </c>
    </row>
    <row r="369" spans="2:16" x14ac:dyDescent="0.25">
      <c r="B369" s="2" t="s">
        <v>364</v>
      </c>
      <c r="G369">
        <v>55</v>
      </c>
      <c r="M369">
        <f t="shared" si="20"/>
        <v>0</v>
      </c>
      <c r="N369">
        <f t="shared" si="21"/>
        <v>0</v>
      </c>
      <c r="O369">
        <f t="shared" si="22"/>
        <v>55</v>
      </c>
      <c r="P369">
        <f t="shared" si="23"/>
        <v>55</v>
      </c>
    </row>
    <row r="370" spans="2:16" x14ac:dyDescent="0.25">
      <c r="B370" s="2" t="s">
        <v>365</v>
      </c>
      <c r="C370">
        <v>19</v>
      </c>
      <c r="M370">
        <f t="shared" si="20"/>
        <v>19</v>
      </c>
      <c r="N370">
        <f t="shared" si="21"/>
        <v>0</v>
      </c>
      <c r="O370">
        <f t="shared" si="22"/>
        <v>0</v>
      </c>
      <c r="P370">
        <f t="shared" si="23"/>
        <v>19</v>
      </c>
    </row>
    <row r="371" spans="2:16" x14ac:dyDescent="0.25">
      <c r="B371" s="2" t="s">
        <v>366</v>
      </c>
      <c r="C371">
        <v>27</v>
      </c>
      <c r="I371">
        <v>31</v>
      </c>
      <c r="M371">
        <f t="shared" si="20"/>
        <v>27</v>
      </c>
      <c r="N371">
        <f t="shared" si="21"/>
        <v>31</v>
      </c>
      <c r="O371">
        <f t="shared" si="22"/>
        <v>0</v>
      </c>
      <c r="P371">
        <f t="shared" si="23"/>
        <v>58</v>
      </c>
    </row>
    <row r="372" spans="2:16" x14ac:dyDescent="0.25">
      <c r="B372" s="2" t="s">
        <v>367</v>
      </c>
      <c r="C372">
        <v>898</v>
      </c>
      <c r="I372">
        <v>235</v>
      </c>
      <c r="M372">
        <f t="shared" si="20"/>
        <v>898</v>
      </c>
      <c r="N372">
        <f t="shared" si="21"/>
        <v>235</v>
      </c>
      <c r="O372">
        <f t="shared" si="22"/>
        <v>0</v>
      </c>
      <c r="P372">
        <f t="shared" si="23"/>
        <v>1133</v>
      </c>
    </row>
    <row r="373" spans="2:16" x14ac:dyDescent="0.25">
      <c r="B373" s="2" t="s">
        <v>368</v>
      </c>
      <c r="G373">
        <v>374</v>
      </c>
      <c r="M373">
        <f t="shared" si="20"/>
        <v>0</v>
      </c>
      <c r="N373">
        <f t="shared" si="21"/>
        <v>0</v>
      </c>
      <c r="O373">
        <f t="shared" si="22"/>
        <v>374</v>
      </c>
      <c r="P373">
        <f t="shared" si="23"/>
        <v>374</v>
      </c>
    </row>
    <row r="374" spans="2:16" x14ac:dyDescent="0.25">
      <c r="B374" s="2" t="s">
        <v>369</v>
      </c>
      <c r="C374">
        <v>29</v>
      </c>
      <c r="I374">
        <v>10</v>
      </c>
      <c r="M374">
        <f t="shared" si="20"/>
        <v>29</v>
      </c>
      <c r="N374">
        <f t="shared" si="21"/>
        <v>10</v>
      </c>
      <c r="O374">
        <f t="shared" si="22"/>
        <v>0</v>
      </c>
      <c r="P374">
        <f t="shared" si="23"/>
        <v>39</v>
      </c>
    </row>
    <row r="375" spans="2:16" x14ac:dyDescent="0.25">
      <c r="B375" s="2" t="s">
        <v>370</v>
      </c>
      <c r="C375">
        <v>131</v>
      </c>
      <c r="I375">
        <v>40</v>
      </c>
      <c r="M375">
        <f t="shared" si="20"/>
        <v>131</v>
      </c>
      <c r="N375">
        <f t="shared" si="21"/>
        <v>40</v>
      </c>
      <c r="O375">
        <f t="shared" si="22"/>
        <v>0</v>
      </c>
      <c r="P375">
        <f t="shared" si="23"/>
        <v>171</v>
      </c>
    </row>
    <row r="376" spans="2:16" x14ac:dyDescent="0.25">
      <c r="B376" s="2" t="s">
        <v>371</v>
      </c>
      <c r="G376">
        <v>86</v>
      </c>
      <c r="M376">
        <f t="shared" si="20"/>
        <v>0</v>
      </c>
      <c r="N376">
        <f t="shared" si="21"/>
        <v>0</v>
      </c>
      <c r="O376">
        <f t="shared" si="22"/>
        <v>86</v>
      </c>
      <c r="P376">
        <f t="shared" si="23"/>
        <v>86</v>
      </c>
    </row>
    <row r="377" spans="2:16" x14ac:dyDescent="0.25">
      <c r="B377" s="2" t="s">
        <v>372</v>
      </c>
      <c r="C377">
        <v>371</v>
      </c>
      <c r="I377">
        <v>84</v>
      </c>
      <c r="M377">
        <f t="shared" si="20"/>
        <v>371</v>
      </c>
      <c r="N377">
        <f t="shared" si="21"/>
        <v>84</v>
      </c>
      <c r="O377">
        <f t="shared" si="22"/>
        <v>0</v>
      </c>
      <c r="P377">
        <f t="shared" si="23"/>
        <v>455</v>
      </c>
    </row>
    <row r="378" spans="2:16" x14ac:dyDescent="0.25">
      <c r="B378" s="2" t="s">
        <v>373</v>
      </c>
      <c r="C378">
        <v>68</v>
      </c>
      <c r="M378">
        <f t="shared" si="20"/>
        <v>68</v>
      </c>
      <c r="N378">
        <f t="shared" si="21"/>
        <v>0</v>
      </c>
      <c r="O378">
        <f t="shared" si="22"/>
        <v>0</v>
      </c>
      <c r="P378">
        <f t="shared" si="23"/>
        <v>68</v>
      </c>
    </row>
    <row r="379" spans="2:16" x14ac:dyDescent="0.25">
      <c r="B379" s="2" t="s">
        <v>374</v>
      </c>
      <c r="G379">
        <v>1322</v>
      </c>
      <c r="M379">
        <f t="shared" si="20"/>
        <v>0</v>
      </c>
      <c r="N379">
        <f t="shared" si="21"/>
        <v>0</v>
      </c>
      <c r="O379">
        <f t="shared" si="22"/>
        <v>1322</v>
      </c>
      <c r="P379">
        <f t="shared" si="23"/>
        <v>1322</v>
      </c>
    </row>
    <row r="380" spans="2:16" x14ac:dyDescent="0.25">
      <c r="B380" s="2" t="s">
        <v>375</v>
      </c>
      <c r="C380">
        <v>154</v>
      </c>
      <c r="G380">
        <v>86</v>
      </c>
      <c r="I380">
        <v>57</v>
      </c>
      <c r="M380">
        <f t="shared" si="20"/>
        <v>154</v>
      </c>
      <c r="N380">
        <f t="shared" si="21"/>
        <v>57</v>
      </c>
      <c r="O380">
        <f t="shared" si="22"/>
        <v>86</v>
      </c>
      <c r="P380">
        <f t="shared" si="23"/>
        <v>297</v>
      </c>
    </row>
    <row r="381" spans="2:16" x14ac:dyDescent="0.25">
      <c r="B381" s="2" t="s">
        <v>376</v>
      </c>
      <c r="G381">
        <v>75</v>
      </c>
      <c r="M381">
        <f t="shared" si="20"/>
        <v>0</v>
      </c>
      <c r="N381">
        <f t="shared" si="21"/>
        <v>0</v>
      </c>
      <c r="O381">
        <f t="shared" si="22"/>
        <v>75</v>
      </c>
      <c r="P381">
        <f t="shared" si="23"/>
        <v>75</v>
      </c>
    </row>
    <row r="382" spans="2:16" x14ac:dyDescent="0.25">
      <c r="B382" s="2" t="s">
        <v>377</v>
      </c>
      <c r="C382">
        <v>57</v>
      </c>
      <c r="I382">
        <v>3</v>
      </c>
      <c r="M382">
        <f t="shared" si="20"/>
        <v>57</v>
      </c>
      <c r="N382">
        <f t="shared" si="21"/>
        <v>3</v>
      </c>
      <c r="O382">
        <f t="shared" si="22"/>
        <v>0</v>
      </c>
      <c r="P382">
        <f t="shared" si="23"/>
        <v>60</v>
      </c>
    </row>
    <row r="383" spans="2:16" x14ac:dyDescent="0.25">
      <c r="B383" s="2" t="s">
        <v>378</v>
      </c>
      <c r="C383">
        <v>11</v>
      </c>
      <c r="M383">
        <f t="shared" si="20"/>
        <v>11</v>
      </c>
      <c r="N383">
        <f t="shared" si="21"/>
        <v>0</v>
      </c>
      <c r="O383">
        <f t="shared" si="22"/>
        <v>0</v>
      </c>
      <c r="P383">
        <f t="shared" si="23"/>
        <v>11</v>
      </c>
    </row>
    <row r="384" spans="2:16" x14ac:dyDescent="0.25">
      <c r="B384" s="2" t="s">
        <v>379</v>
      </c>
      <c r="C384">
        <v>15</v>
      </c>
      <c r="M384">
        <f t="shared" si="20"/>
        <v>15</v>
      </c>
      <c r="N384">
        <f t="shared" si="21"/>
        <v>0</v>
      </c>
      <c r="O384">
        <f t="shared" si="22"/>
        <v>0</v>
      </c>
      <c r="P384">
        <f t="shared" si="23"/>
        <v>15</v>
      </c>
    </row>
    <row r="385" spans="2:16" x14ac:dyDescent="0.25">
      <c r="B385" s="2" t="s">
        <v>380</v>
      </c>
      <c r="C385">
        <v>7</v>
      </c>
      <c r="M385">
        <f t="shared" si="20"/>
        <v>7</v>
      </c>
      <c r="N385">
        <f t="shared" si="21"/>
        <v>0</v>
      </c>
      <c r="O385">
        <f t="shared" si="22"/>
        <v>0</v>
      </c>
      <c r="P385">
        <f t="shared" si="23"/>
        <v>7</v>
      </c>
    </row>
    <row r="386" spans="2:16" x14ac:dyDescent="0.25">
      <c r="B386" s="2" t="s">
        <v>381</v>
      </c>
      <c r="C386">
        <v>76</v>
      </c>
      <c r="G386">
        <v>45</v>
      </c>
      <c r="I386">
        <v>26</v>
      </c>
      <c r="M386">
        <f t="shared" si="20"/>
        <v>76</v>
      </c>
      <c r="N386">
        <f t="shared" si="21"/>
        <v>26</v>
      </c>
      <c r="O386">
        <f t="shared" si="22"/>
        <v>45</v>
      </c>
      <c r="P386">
        <f t="shared" si="23"/>
        <v>147</v>
      </c>
    </row>
    <row r="387" spans="2:16" x14ac:dyDescent="0.25">
      <c r="B387" s="2" t="s">
        <v>382</v>
      </c>
      <c r="C387">
        <v>13</v>
      </c>
      <c r="M387">
        <f t="shared" si="20"/>
        <v>13</v>
      </c>
      <c r="N387">
        <f t="shared" si="21"/>
        <v>0</v>
      </c>
      <c r="O387">
        <f t="shared" si="22"/>
        <v>0</v>
      </c>
      <c r="P387">
        <f t="shared" si="23"/>
        <v>13</v>
      </c>
    </row>
    <row r="388" spans="2:16" x14ac:dyDescent="0.25">
      <c r="B388" s="2" t="s">
        <v>383</v>
      </c>
      <c r="C388">
        <v>65</v>
      </c>
      <c r="M388">
        <f t="shared" si="20"/>
        <v>65</v>
      </c>
      <c r="N388">
        <f t="shared" si="21"/>
        <v>0</v>
      </c>
      <c r="O388">
        <f t="shared" si="22"/>
        <v>0</v>
      </c>
      <c r="P388">
        <f t="shared" si="23"/>
        <v>65</v>
      </c>
    </row>
    <row r="389" spans="2:16" x14ac:dyDescent="0.25">
      <c r="B389" s="2" t="s">
        <v>384</v>
      </c>
      <c r="C389">
        <v>26</v>
      </c>
      <c r="D389">
        <v>17</v>
      </c>
      <c r="E389">
        <v>27</v>
      </c>
      <c r="M389">
        <f t="shared" si="20"/>
        <v>70</v>
      </c>
      <c r="N389">
        <f t="shared" si="21"/>
        <v>0</v>
      </c>
      <c r="O389">
        <f t="shared" si="22"/>
        <v>0</v>
      </c>
      <c r="P389">
        <f t="shared" si="23"/>
        <v>70</v>
      </c>
    </row>
    <row r="390" spans="2:16" x14ac:dyDescent="0.25">
      <c r="B390" s="2" t="s">
        <v>385</v>
      </c>
      <c r="C390">
        <v>138</v>
      </c>
      <c r="I390">
        <v>43</v>
      </c>
      <c r="M390">
        <f t="shared" si="20"/>
        <v>138</v>
      </c>
      <c r="N390">
        <f t="shared" si="21"/>
        <v>43</v>
      </c>
      <c r="O390">
        <f t="shared" si="22"/>
        <v>0</v>
      </c>
      <c r="P390">
        <f t="shared" si="23"/>
        <v>181</v>
      </c>
    </row>
    <row r="391" spans="2:16" x14ac:dyDescent="0.25">
      <c r="B391" s="2" t="s">
        <v>386</v>
      </c>
      <c r="C391">
        <v>104</v>
      </c>
      <c r="G391">
        <v>82</v>
      </c>
      <c r="I391">
        <v>45</v>
      </c>
      <c r="M391">
        <f t="shared" ref="M391:M424" si="24">SUM(C391:F391)</f>
        <v>104</v>
      </c>
      <c r="N391">
        <f t="shared" ref="N391:N424" si="25">SUM(I391)</f>
        <v>45</v>
      </c>
      <c r="O391">
        <f t="shared" ref="O391:O424" si="26">SUM(G391:H391)</f>
        <v>82</v>
      </c>
      <c r="P391">
        <f t="shared" ref="P391:P424" si="27">SUM(M391:O391)</f>
        <v>231</v>
      </c>
    </row>
    <row r="392" spans="2:16" x14ac:dyDescent="0.25">
      <c r="B392" s="2" t="s">
        <v>387</v>
      </c>
      <c r="C392">
        <v>114</v>
      </c>
      <c r="I392">
        <v>44</v>
      </c>
      <c r="M392">
        <f t="shared" si="24"/>
        <v>114</v>
      </c>
      <c r="N392">
        <f t="shared" si="25"/>
        <v>44</v>
      </c>
      <c r="O392">
        <f t="shared" si="26"/>
        <v>0</v>
      </c>
      <c r="P392">
        <f t="shared" si="27"/>
        <v>158</v>
      </c>
    </row>
    <row r="393" spans="2:16" x14ac:dyDescent="0.25">
      <c r="B393" s="2" t="s">
        <v>388</v>
      </c>
      <c r="G393">
        <v>57</v>
      </c>
      <c r="M393">
        <f t="shared" si="24"/>
        <v>0</v>
      </c>
      <c r="N393">
        <f t="shared" si="25"/>
        <v>0</v>
      </c>
      <c r="O393">
        <f t="shared" si="26"/>
        <v>57</v>
      </c>
      <c r="P393">
        <f t="shared" si="27"/>
        <v>57</v>
      </c>
    </row>
    <row r="394" spans="2:16" x14ac:dyDescent="0.25">
      <c r="B394" s="2" t="s">
        <v>389</v>
      </c>
      <c r="G394">
        <v>142</v>
      </c>
      <c r="M394">
        <f t="shared" si="24"/>
        <v>0</v>
      </c>
      <c r="N394">
        <f t="shared" si="25"/>
        <v>0</v>
      </c>
      <c r="O394">
        <f t="shared" si="26"/>
        <v>142</v>
      </c>
      <c r="P394">
        <f t="shared" si="27"/>
        <v>142</v>
      </c>
    </row>
    <row r="395" spans="2:16" x14ac:dyDescent="0.25">
      <c r="B395" s="2" t="s">
        <v>390</v>
      </c>
      <c r="G395">
        <v>187</v>
      </c>
      <c r="M395">
        <f t="shared" si="24"/>
        <v>0</v>
      </c>
      <c r="N395">
        <f t="shared" si="25"/>
        <v>0</v>
      </c>
      <c r="O395">
        <f t="shared" si="26"/>
        <v>187</v>
      </c>
      <c r="P395">
        <f t="shared" si="27"/>
        <v>187</v>
      </c>
    </row>
    <row r="396" spans="2:16" x14ac:dyDescent="0.25">
      <c r="B396" s="2" t="s">
        <v>391</v>
      </c>
      <c r="C396">
        <v>15</v>
      </c>
      <c r="M396">
        <f t="shared" si="24"/>
        <v>15</v>
      </c>
      <c r="N396">
        <f t="shared" si="25"/>
        <v>0</v>
      </c>
      <c r="O396">
        <f t="shared" si="26"/>
        <v>0</v>
      </c>
      <c r="P396">
        <f t="shared" si="27"/>
        <v>15</v>
      </c>
    </row>
    <row r="397" spans="2:16" x14ac:dyDescent="0.25">
      <c r="B397" s="2" t="s">
        <v>392</v>
      </c>
      <c r="C397">
        <v>102</v>
      </c>
      <c r="I397">
        <v>29</v>
      </c>
      <c r="M397">
        <f t="shared" si="24"/>
        <v>102</v>
      </c>
      <c r="N397">
        <f t="shared" si="25"/>
        <v>29</v>
      </c>
      <c r="O397">
        <f t="shared" si="26"/>
        <v>0</v>
      </c>
      <c r="P397">
        <f t="shared" si="27"/>
        <v>131</v>
      </c>
    </row>
    <row r="398" spans="2:16" x14ac:dyDescent="0.25">
      <c r="B398" s="2" t="s">
        <v>393</v>
      </c>
      <c r="G398">
        <v>53</v>
      </c>
      <c r="M398">
        <f t="shared" si="24"/>
        <v>0</v>
      </c>
      <c r="N398">
        <f t="shared" si="25"/>
        <v>0</v>
      </c>
      <c r="O398">
        <f t="shared" si="26"/>
        <v>53</v>
      </c>
      <c r="P398">
        <f t="shared" si="27"/>
        <v>53</v>
      </c>
    </row>
    <row r="399" spans="2:16" x14ac:dyDescent="0.25">
      <c r="B399" s="2" t="s">
        <v>394</v>
      </c>
      <c r="C399">
        <v>74</v>
      </c>
      <c r="E399">
        <v>19</v>
      </c>
      <c r="G399">
        <v>31</v>
      </c>
      <c r="I399">
        <v>16</v>
      </c>
      <c r="M399">
        <f t="shared" si="24"/>
        <v>93</v>
      </c>
      <c r="N399">
        <f t="shared" si="25"/>
        <v>16</v>
      </c>
      <c r="O399">
        <f t="shared" si="26"/>
        <v>31</v>
      </c>
      <c r="P399">
        <f t="shared" si="27"/>
        <v>140</v>
      </c>
    </row>
    <row r="400" spans="2:16" x14ac:dyDescent="0.25">
      <c r="B400" s="2" t="s">
        <v>395</v>
      </c>
      <c r="C400">
        <v>137</v>
      </c>
      <c r="D400">
        <v>10</v>
      </c>
      <c r="F400">
        <v>7</v>
      </c>
      <c r="I400">
        <v>42</v>
      </c>
      <c r="M400">
        <f t="shared" si="24"/>
        <v>154</v>
      </c>
      <c r="N400">
        <f t="shared" si="25"/>
        <v>42</v>
      </c>
      <c r="O400">
        <f t="shared" si="26"/>
        <v>0</v>
      </c>
      <c r="P400">
        <f t="shared" si="27"/>
        <v>196</v>
      </c>
    </row>
    <row r="401" spans="2:16" x14ac:dyDescent="0.25">
      <c r="B401" s="2" t="s">
        <v>396</v>
      </c>
      <c r="G401">
        <v>61</v>
      </c>
      <c r="M401">
        <f t="shared" si="24"/>
        <v>0</v>
      </c>
      <c r="N401">
        <f t="shared" si="25"/>
        <v>0</v>
      </c>
      <c r="O401">
        <f t="shared" si="26"/>
        <v>61</v>
      </c>
      <c r="P401">
        <f t="shared" si="27"/>
        <v>61</v>
      </c>
    </row>
    <row r="402" spans="2:16" x14ac:dyDescent="0.25">
      <c r="B402" s="2" t="s">
        <v>397</v>
      </c>
      <c r="C402">
        <v>0</v>
      </c>
      <c r="M402">
        <f t="shared" si="24"/>
        <v>0</v>
      </c>
      <c r="N402">
        <f t="shared" si="25"/>
        <v>0</v>
      </c>
      <c r="O402">
        <f t="shared" si="26"/>
        <v>0</v>
      </c>
      <c r="P402">
        <f t="shared" si="27"/>
        <v>0</v>
      </c>
    </row>
    <row r="403" spans="2:16" x14ac:dyDescent="0.25">
      <c r="B403" s="2" t="s">
        <v>398</v>
      </c>
      <c r="C403">
        <v>235</v>
      </c>
      <c r="G403">
        <v>114</v>
      </c>
      <c r="I403">
        <v>72</v>
      </c>
      <c r="M403">
        <f t="shared" si="24"/>
        <v>235</v>
      </c>
      <c r="N403">
        <f t="shared" si="25"/>
        <v>72</v>
      </c>
      <c r="O403">
        <f t="shared" si="26"/>
        <v>114</v>
      </c>
      <c r="P403">
        <f t="shared" si="27"/>
        <v>421</v>
      </c>
    </row>
    <row r="404" spans="2:16" x14ac:dyDescent="0.25">
      <c r="B404" s="2" t="s">
        <v>949</v>
      </c>
      <c r="C404">
        <v>1063</v>
      </c>
      <c r="G404">
        <v>589</v>
      </c>
      <c r="I404">
        <v>312</v>
      </c>
      <c r="M404">
        <f t="shared" si="24"/>
        <v>1063</v>
      </c>
      <c r="N404">
        <f t="shared" si="25"/>
        <v>312</v>
      </c>
      <c r="O404">
        <f t="shared" si="26"/>
        <v>589</v>
      </c>
      <c r="P404">
        <f t="shared" si="27"/>
        <v>1964</v>
      </c>
    </row>
    <row r="405" spans="2:16" x14ac:dyDescent="0.25">
      <c r="B405" s="2" t="s">
        <v>950</v>
      </c>
      <c r="C405">
        <v>896</v>
      </c>
      <c r="G405">
        <v>549</v>
      </c>
      <c r="I405">
        <v>288</v>
      </c>
      <c r="M405">
        <f t="shared" si="24"/>
        <v>896</v>
      </c>
      <c r="N405">
        <f t="shared" si="25"/>
        <v>288</v>
      </c>
      <c r="O405">
        <f t="shared" si="26"/>
        <v>549</v>
      </c>
      <c r="P405">
        <f t="shared" si="27"/>
        <v>1733</v>
      </c>
    </row>
    <row r="406" spans="2:16" x14ac:dyDescent="0.25">
      <c r="B406" s="2" t="s">
        <v>399</v>
      </c>
      <c r="C406">
        <v>84351</v>
      </c>
      <c r="D406">
        <v>97</v>
      </c>
      <c r="E406">
        <v>79</v>
      </c>
      <c r="F406">
        <v>7</v>
      </c>
      <c r="G406">
        <v>46263</v>
      </c>
      <c r="H406">
        <v>101</v>
      </c>
      <c r="I406">
        <v>24645</v>
      </c>
      <c r="M406">
        <f t="shared" si="24"/>
        <v>84534</v>
      </c>
      <c r="N406">
        <f t="shared" si="25"/>
        <v>24645</v>
      </c>
      <c r="O406">
        <f t="shared" si="26"/>
        <v>46364</v>
      </c>
      <c r="P406">
        <f t="shared" si="27"/>
        <v>155543</v>
      </c>
    </row>
    <row r="407" spans="2:16" x14ac:dyDescent="0.25">
      <c r="M407">
        <f t="shared" si="24"/>
        <v>0</v>
      </c>
      <c r="N407">
        <f t="shared" si="25"/>
        <v>0</v>
      </c>
      <c r="O407">
        <f t="shared" si="26"/>
        <v>0</v>
      </c>
      <c r="P407">
        <f t="shared" si="27"/>
        <v>0</v>
      </c>
    </row>
    <row r="408" spans="2:16" x14ac:dyDescent="0.25">
      <c r="M408">
        <f t="shared" si="24"/>
        <v>0</v>
      </c>
      <c r="N408">
        <f t="shared" si="25"/>
        <v>0</v>
      </c>
      <c r="O408">
        <f t="shared" si="26"/>
        <v>0</v>
      </c>
      <c r="P408">
        <f t="shared" si="27"/>
        <v>0</v>
      </c>
    </row>
    <row r="409" spans="2:16" x14ac:dyDescent="0.25">
      <c r="M409">
        <f t="shared" si="24"/>
        <v>0</v>
      </c>
      <c r="N409">
        <f t="shared" si="25"/>
        <v>0</v>
      </c>
      <c r="O409">
        <f t="shared" si="26"/>
        <v>0</v>
      </c>
      <c r="P409">
        <f t="shared" si="27"/>
        <v>0</v>
      </c>
    </row>
    <row r="410" spans="2:16" x14ac:dyDescent="0.25">
      <c r="M410">
        <f t="shared" si="24"/>
        <v>0</v>
      </c>
      <c r="N410">
        <f t="shared" si="25"/>
        <v>0</v>
      </c>
      <c r="O410">
        <f t="shared" si="26"/>
        <v>0</v>
      </c>
      <c r="P410">
        <f t="shared" si="27"/>
        <v>0</v>
      </c>
    </row>
    <row r="411" spans="2:16" x14ac:dyDescent="0.25">
      <c r="M411">
        <f t="shared" si="24"/>
        <v>0</v>
      </c>
      <c r="N411">
        <f t="shared" si="25"/>
        <v>0</v>
      </c>
      <c r="O411">
        <f t="shared" si="26"/>
        <v>0</v>
      </c>
      <c r="P411">
        <f t="shared" si="27"/>
        <v>0</v>
      </c>
    </row>
    <row r="412" spans="2:16" x14ac:dyDescent="0.25">
      <c r="M412">
        <f t="shared" si="24"/>
        <v>0</v>
      </c>
      <c r="N412">
        <f t="shared" si="25"/>
        <v>0</v>
      </c>
      <c r="O412">
        <f t="shared" si="26"/>
        <v>0</v>
      </c>
      <c r="P412">
        <f t="shared" si="27"/>
        <v>0</v>
      </c>
    </row>
    <row r="413" spans="2:16" x14ac:dyDescent="0.25">
      <c r="M413">
        <f t="shared" si="24"/>
        <v>0</v>
      </c>
      <c r="N413">
        <f t="shared" si="25"/>
        <v>0</v>
      </c>
      <c r="O413">
        <f t="shared" si="26"/>
        <v>0</v>
      </c>
      <c r="P413">
        <f t="shared" si="27"/>
        <v>0</v>
      </c>
    </row>
    <row r="414" spans="2:16" x14ac:dyDescent="0.25">
      <c r="M414">
        <f t="shared" si="24"/>
        <v>0</v>
      </c>
      <c r="N414">
        <f t="shared" si="25"/>
        <v>0</v>
      </c>
      <c r="O414">
        <f t="shared" si="26"/>
        <v>0</v>
      </c>
      <c r="P414">
        <f t="shared" si="27"/>
        <v>0</v>
      </c>
    </row>
    <row r="415" spans="2:16" x14ac:dyDescent="0.25">
      <c r="M415">
        <f t="shared" si="24"/>
        <v>0</v>
      </c>
      <c r="N415">
        <f t="shared" si="25"/>
        <v>0</v>
      </c>
      <c r="O415">
        <f t="shared" si="26"/>
        <v>0</v>
      </c>
      <c r="P415">
        <f t="shared" si="27"/>
        <v>0</v>
      </c>
    </row>
    <row r="416" spans="2:16" x14ac:dyDescent="0.25">
      <c r="M416">
        <f t="shared" si="24"/>
        <v>0</v>
      </c>
      <c r="N416">
        <f t="shared" si="25"/>
        <v>0</v>
      </c>
      <c r="O416">
        <f t="shared" si="26"/>
        <v>0</v>
      </c>
      <c r="P416">
        <f t="shared" si="27"/>
        <v>0</v>
      </c>
    </row>
    <row r="417" spans="13:16" x14ac:dyDescent="0.25">
      <c r="M417">
        <f t="shared" si="24"/>
        <v>0</v>
      </c>
      <c r="N417">
        <f t="shared" si="25"/>
        <v>0</v>
      </c>
      <c r="O417">
        <f t="shared" si="26"/>
        <v>0</v>
      </c>
      <c r="P417">
        <f t="shared" si="27"/>
        <v>0</v>
      </c>
    </row>
    <row r="418" spans="13:16" x14ac:dyDescent="0.25">
      <c r="M418">
        <f t="shared" si="24"/>
        <v>0</v>
      </c>
      <c r="N418">
        <f t="shared" si="25"/>
        <v>0</v>
      </c>
      <c r="O418">
        <f t="shared" si="26"/>
        <v>0</v>
      </c>
      <c r="P418">
        <f t="shared" si="27"/>
        <v>0</v>
      </c>
    </row>
    <row r="419" spans="13:16" x14ac:dyDescent="0.25">
      <c r="M419">
        <f t="shared" si="24"/>
        <v>0</v>
      </c>
      <c r="N419">
        <f t="shared" si="25"/>
        <v>0</v>
      </c>
      <c r="O419">
        <f t="shared" si="26"/>
        <v>0</v>
      </c>
      <c r="P419">
        <f t="shared" si="27"/>
        <v>0</v>
      </c>
    </row>
    <row r="420" spans="13:16" x14ac:dyDescent="0.25">
      <c r="M420">
        <f t="shared" si="24"/>
        <v>0</v>
      </c>
      <c r="N420">
        <f t="shared" si="25"/>
        <v>0</v>
      </c>
      <c r="O420">
        <f t="shared" si="26"/>
        <v>0</v>
      </c>
      <c r="P420">
        <f t="shared" si="27"/>
        <v>0</v>
      </c>
    </row>
    <row r="421" spans="13:16" x14ac:dyDescent="0.25">
      <c r="M421">
        <f t="shared" si="24"/>
        <v>0</v>
      </c>
      <c r="N421">
        <f t="shared" si="25"/>
        <v>0</v>
      </c>
      <c r="O421">
        <f t="shared" si="26"/>
        <v>0</v>
      </c>
      <c r="P421">
        <f t="shared" si="27"/>
        <v>0</v>
      </c>
    </row>
    <row r="422" spans="13:16" x14ac:dyDescent="0.25">
      <c r="M422">
        <f t="shared" si="24"/>
        <v>0</v>
      </c>
      <c r="N422">
        <f t="shared" si="25"/>
        <v>0</v>
      </c>
      <c r="O422">
        <f t="shared" si="26"/>
        <v>0</v>
      </c>
      <c r="P422">
        <f t="shared" si="27"/>
        <v>0</v>
      </c>
    </row>
    <row r="423" spans="13:16" x14ac:dyDescent="0.25">
      <c r="M423">
        <f t="shared" si="24"/>
        <v>0</v>
      </c>
      <c r="N423">
        <f t="shared" si="25"/>
        <v>0</v>
      </c>
      <c r="O423">
        <f t="shared" si="26"/>
        <v>0</v>
      </c>
      <c r="P423">
        <f t="shared" si="27"/>
        <v>0</v>
      </c>
    </row>
    <row r="424" spans="13:16" x14ac:dyDescent="0.25">
      <c r="M424">
        <f t="shared" si="24"/>
        <v>0</v>
      </c>
      <c r="N424">
        <f t="shared" si="25"/>
        <v>0</v>
      </c>
      <c r="O424">
        <f t="shared" si="26"/>
        <v>0</v>
      </c>
      <c r="P424">
        <f t="shared" si="27"/>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sheetPr>
  <dimension ref="B3:HG420"/>
  <sheetViews>
    <sheetView workbookViewId="0">
      <selection activeCell="R34" sqref="R34"/>
    </sheetView>
  </sheetViews>
  <sheetFormatPr defaultRowHeight="15" x14ac:dyDescent="0.25"/>
  <cols>
    <col min="1" max="1" width="1.7109375" customWidth="1"/>
    <col min="2" max="2" width="34.28515625" bestFit="1" customWidth="1"/>
    <col min="3" max="3" width="16.28515625" bestFit="1" customWidth="1"/>
    <col min="4" max="6" width="3" bestFit="1" customWidth="1"/>
    <col min="7" max="7" width="6" bestFit="1" customWidth="1"/>
    <col min="8" max="8" width="4" bestFit="1" customWidth="1"/>
    <col min="9" max="9" width="6" bestFit="1" customWidth="1"/>
    <col min="10" max="11" width="13.42578125" customWidth="1"/>
    <col min="12" max="12" width="9.85546875" customWidth="1"/>
    <col min="13" max="15" width="6" bestFit="1" customWidth="1"/>
    <col min="16" max="18" width="6.85546875" customWidth="1"/>
    <col min="19" max="19" width="10.7109375" bestFit="1" customWidth="1"/>
    <col min="20" max="22" width="3" bestFit="1" customWidth="1"/>
    <col min="23" max="24" width="3.28515625" bestFit="1" customWidth="1"/>
    <col min="25" max="25" width="3.7109375" bestFit="1" customWidth="1"/>
    <col min="26" max="26" width="7" bestFit="1" customWidth="1"/>
    <col min="27" max="29" width="3" bestFit="1" customWidth="1"/>
    <col min="30" max="31" width="3.28515625" bestFit="1" customWidth="1"/>
    <col min="32" max="32" width="3.7109375" bestFit="1" customWidth="1"/>
    <col min="33" max="33" width="7" bestFit="1" customWidth="1"/>
    <col min="34" max="36" width="3" bestFit="1" customWidth="1"/>
    <col min="37" max="38" width="3.28515625" bestFit="1" customWidth="1"/>
    <col min="39" max="39" width="3.7109375" bestFit="1" customWidth="1"/>
    <col min="40" max="40" width="7" bestFit="1" customWidth="1"/>
    <col min="41" max="43" width="3" bestFit="1" customWidth="1"/>
    <col min="44" max="45" width="3.28515625" bestFit="1" customWidth="1"/>
    <col min="46" max="46" width="3.7109375" bestFit="1" customWidth="1"/>
    <col min="47" max="47" width="7" bestFit="1" customWidth="1"/>
    <col min="48" max="50" width="3" bestFit="1" customWidth="1"/>
    <col min="51" max="52" width="3.28515625" bestFit="1" customWidth="1"/>
    <col min="53" max="53" width="3.7109375" bestFit="1" customWidth="1"/>
    <col min="54" max="54" width="7" bestFit="1" customWidth="1"/>
    <col min="55" max="57" width="3" bestFit="1" customWidth="1"/>
    <col min="58" max="59" width="3.28515625" bestFit="1" customWidth="1"/>
    <col min="60" max="60" width="3.7109375" bestFit="1" customWidth="1"/>
    <col min="61" max="61" width="7" bestFit="1" customWidth="1"/>
    <col min="62" max="64" width="3" bestFit="1" customWidth="1"/>
    <col min="65" max="66" width="3.28515625" bestFit="1" customWidth="1"/>
    <col min="67" max="67" width="3.7109375" bestFit="1" customWidth="1"/>
    <col min="68" max="68" width="7" bestFit="1" customWidth="1"/>
    <col min="69" max="71" width="3" bestFit="1" customWidth="1"/>
    <col min="72" max="73" width="3.28515625" bestFit="1" customWidth="1"/>
    <col min="74" max="74" width="3.7109375" bestFit="1" customWidth="1"/>
    <col min="75" max="75" width="7" bestFit="1" customWidth="1"/>
    <col min="76" max="78" width="3" bestFit="1" customWidth="1"/>
    <col min="79" max="80" width="3.28515625" bestFit="1" customWidth="1"/>
    <col min="81" max="81" width="3.7109375" bestFit="1" customWidth="1"/>
    <col min="82" max="82" width="7" bestFit="1" customWidth="1"/>
    <col min="83" max="85" width="3" bestFit="1" customWidth="1"/>
    <col min="86" max="87" width="3.28515625" bestFit="1" customWidth="1"/>
    <col min="88" max="88" width="3.7109375" bestFit="1" customWidth="1"/>
    <col min="89" max="89" width="7" bestFit="1" customWidth="1"/>
    <col min="90" max="92" width="3" bestFit="1" customWidth="1"/>
    <col min="93" max="94" width="3.28515625" bestFit="1" customWidth="1"/>
    <col min="95" max="95" width="3.7109375" bestFit="1" customWidth="1"/>
    <col min="96" max="96" width="7" bestFit="1" customWidth="1"/>
    <col min="97" max="99" width="3" bestFit="1" customWidth="1"/>
    <col min="100" max="101" width="3.28515625" bestFit="1" customWidth="1"/>
    <col min="102" max="103" width="3.7109375" bestFit="1" customWidth="1"/>
    <col min="104" max="104" width="7" bestFit="1" customWidth="1"/>
    <col min="105" max="107" width="3" bestFit="1" customWidth="1"/>
    <col min="108" max="109" width="3.28515625" bestFit="1" customWidth="1"/>
    <col min="110" max="111" width="3.7109375" bestFit="1" customWidth="1"/>
    <col min="112" max="112" width="7" bestFit="1" customWidth="1"/>
    <col min="113" max="115" width="3" bestFit="1" customWidth="1"/>
    <col min="116" max="117" width="3.28515625" bestFit="1" customWidth="1"/>
    <col min="118" max="119" width="3.7109375" bestFit="1" customWidth="1"/>
    <col min="120" max="120" width="7" bestFit="1" customWidth="1"/>
    <col min="121" max="123" width="3" bestFit="1" customWidth="1"/>
    <col min="124" max="125" width="3.28515625" bestFit="1" customWidth="1"/>
    <col min="126" max="127" width="3.7109375" bestFit="1" customWidth="1"/>
    <col min="128" max="128" width="7" bestFit="1" customWidth="1"/>
    <col min="129" max="131" width="3" bestFit="1" customWidth="1"/>
    <col min="132" max="134" width="3.28515625" bestFit="1" customWidth="1"/>
    <col min="135" max="137" width="3.7109375" bestFit="1" customWidth="1"/>
    <col min="138" max="138" width="7" bestFit="1" customWidth="1"/>
    <col min="139" max="141" width="3" bestFit="1" customWidth="1"/>
    <col min="142" max="144" width="3.28515625" bestFit="1" customWidth="1"/>
    <col min="145" max="147" width="3.7109375" bestFit="1" customWidth="1"/>
    <col min="148" max="148" width="7" bestFit="1" customWidth="1"/>
    <col min="149" max="151" width="3" bestFit="1" customWidth="1"/>
    <col min="152" max="154" width="3.28515625" bestFit="1" customWidth="1"/>
    <col min="155" max="157" width="3.7109375" bestFit="1" customWidth="1"/>
    <col min="158" max="158" width="7" bestFit="1" customWidth="1"/>
    <col min="159" max="161" width="3" bestFit="1" customWidth="1"/>
    <col min="162" max="164" width="3.28515625" bestFit="1" customWidth="1"/>
    <col min="165" max="166" width="3.7109375" bestFit="1" customWidth="1"/>
    <col min="167" max="167" width="7" bestFit="1" customWidth="1"/>
    <col min="168" max="170" width="3" bestFit="1" customWidth="1"/>
    <col min="171" max="173" width="3.28515625" bestFit="1" customWidth="1"/>
    <col min="174" max="175" width="3.7109375" bestFit="1" customWidth="1"/>
    <col min="176" max="176" width="7" bestFit="1" customWidth="1"/>
    <col min="177" max="179" width="3" bestFit="1" customWidth="1"/>
    <col min="180" max="182" width="3.28515625" bestFit="1" customWidth="1"/>
    <col min="183" max="184" width="3.7109375" bestFit="1" customWidth="1"/>
    <col min="185" max="185" width="7" bestFit="1" customWidth="1"/>
    <col min="186" max="188" width="3" bestFit="1" customWidth="1"/>
    <col min="189" max="191" width="3.28515625" bestFit="1" customWidth="1"/>
    <col min="192" max="193" width="3.7109375" bestFit="1" customWidth="1"/>
    <col min="194" max="194" width="7" bestFit="1" customWidth="1"/>
    <col min="195" max="197" width="3" bestFit="1" customWidth="1"/>
    <col min="198" max="199" width="3.28515625" bestFit="1" customWidth="1"/>
    <col min="200" max="200" width="3.7109375" bestFit="1" customWidth="1"/>
    <col min="201" max="201" width="7" bestFit="1" customWidth="1"/>
    <col min="202" max="204" width="3" bestFit="1" customWidth="1"/>
    <col min="205" max="206" width="3.28515625" bestFit="1" customWidth="1"/>
    <col min="207" max="207" width="3.7109375" bestFit="1" customWidth="1"/>
    <col min="208" max="208" width="7" bestFit="1" customWidth="1"/>
    <col min="209" max="211" width="3" bestFit="1" customWidth="1"/>
    <col min="212" max="213" width="3.28515625" bestFit="1" customWidth="1"/>
    <col min="214" max="214" width="3.7109375" bestFit="1" customWidth="1"/>
    <col min="215" max="215" width="10.7109375" bestFit="1" customWidth="1"/>
  </cols>
  <sheetData>
    <row r="3" spans="2:215" x14ac:dyDescent="0.25">
      <c r="B3" s="1" t="s">
        <v>410</v>
      </c>
      <c r="C3" s="1" t="s">
        <v>400</v>
      </c>
    </row>
    <row r="4" spans="2:215" x14ac:dyDescent="0.25">
      <c r="C4">
        <v>2024</v>
      </c>
      <c r="M4" t="s">
        <v>853</v>
      </c>
    </row>
    <row r="5" spans="2:215" x14ac:dyDescent="0.25">
      <c r="B5" s="1" t="s">
        <v>0</v>
      </c>
      <c r="C5" t="s">
        <v>842</v>
      </c>
      <c r="D5" t="s">
        <v>843</v>
      </c>
      <c r="E5" t="s">
        <v>844</v>
      </c>
      <c r="F5" t="s">
        <v>845</v>
      </c>
      <c r="G5" t="s">
        <v>846</v>
      </c>
      <c r="H5" t="s">
        <v>847</v>
      </c>
      <c r="I5" t="s">
        <v>848</v>
      </c>
      <c r="J5" s="1"/>
      <c r="K5" s="1"/>
      <c r="L5" s="1"/>
      <c r="M5" s="82" t="s">
        <v>849</v>
      </c>
      <c r="N5" s="82" t="s">
        <v>850</v>
      </c>
      <c r="O5" s="82" t="s">
        <v>851</v>
      </c>
      <c r="P5" s="82" t="s">
        <v>908</v>
      </c>
      <c r="Q5" s="1"/>
      <c r="R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row>
    <row r="6" spans="2:215" x14ac:dyDescent="0.25">
      <c r="B6" s="2" t="s">
        <v>1</v>
      </c>
      <c r="C6">
        <v>4</v>
      </c>
      <c r="M6">
        <f>SUM(C6:F6)</f>
        <v>4</v>
      </c>
      <c r="N6">
        <f>SUM(I6)</f>
        <v>0</v>
      </c>
      <c r="O6">
        <f>SUM(G6:H6)</f>
        <v>0</v>
      </c>
      <c r="P6">
        <f>SUM(M6:O6)</f>
        <v>4</v>
      </c>
    </row>
    <row r="7" spans="2:215" x14ac:dyDescent="0.25">
      <c r="B7" s="2" t="s">
        <v>2</v>
      </c>
      <c r="C7">
        <v>633</v>
      </c>
      <c r="I7">
        <v>179</v>
      </c>
      <c r="M7">
        <f t="shared" ref="M7:M70" si="0">SUM(C7:F7)</f>
        <v>633</v>
      </c>
      <c r="N7">
        <f t="shared" ref="N7:N70" si="1">SUM(I7)</f>
        <v>179</v>
      </c>
      <c r="O7">
        <f t="shared" ref="O7:O70" si="2">SUM(G7:H7)</f>
        <v>0</v>
      </c>
      <c r="P7">
        <f t="shared" ref="P7:P70" si="3">SUM(M7:O7)</f>
        <v>812</v>
      </c>
    </row>
    <row r="8" spans="2:215" x14ac:dyDescent="0.25">
      <c r="B8" s="2" t="s">
        <v>3</v>
      </c>
      <c r="G8">
        <v>348</v>
      </c>
      <c r="M8">
        <f t="shared" si="0"/>
        <v>0</v>
      </c>
      <c r="N8">
        <f t="shared" si="1"/>
        <v>0</v>
      </c>
      <c r="O8">
        <f t="shared" si="2"/>
        <v>348</v>
      </c>
      <c r="P8">
        <f t="shared" si="3"/>
        <v>348</v>
      </c>
    </row>
    <row r="9" spans="2:215" x14ac:dyDescent="0.25">
      <c r="B9" s="2" t="s">
        <v>4</v>
      </c>
      <c r="C9">
        <v>10</v>
      </c>
      <c r="M9">
        <f t="shared" si="0"/>
        <v>10</v>
      </c>
      <c r="N9">
        <f t="shared" si="1"/>
        <v>0</v>
      </c>
      <c r="O9">
        <f t="shared" si="2"/>
        <v>0</v>
      </c>
      <c r="P9">
        <f t="shared" si="3"/>
        <v>10</v>
      </c>
    </row>
    <row r="10" spans="2:215" x14ac:dyDescent="0.25">
      <c r="B10" s="2" t="s">
        <v>5</v>
      </c>
      <c r="C10">
        <v>30</v>
      </c>
      <c r="G10">
        <v>26</v>
      </c>
      <c r="I10">
        <v>7</v>
      </c>
      <c r="M10">
        <f t="shared" si="0"/>
        <v>30</v>
      </c>
      <c r="N10">
        <f t="shared" si="1"/>
        <v>7</v>
      </c>
      <c r="O10">
        <f t="shared" si="2"/>
        <v>26</v>
      </c>
      <c r="P10">
        <f t="shared" si="3"/>
        <v>63</v>
      </c>
    </row>
    <row r="11" spans="2:215" x14ac:dyDescent="0.25">
      <c r="B11" s="2" t="s">
        <v>6</v>
      </c>
      <c r="C11">
        <v>10</v>
      </c>
      <c r="M11">
        <f t="shared" si="0"/>
        <v>10</v>
      </c>
      <c r="N11">
        <f t="shared" si="1"/>
        <v>0</v>
      </c>
      <c r="O11">
        <f t="shared" si="2"/>
        <v>0</v>
      </c>
      <c r="P11">
        <f t="shared" si="3"/>
        <v>10</v>
      </c>
    </row>
    <row r="12" spans="2:215" x14ac:dyDescent="0.25">
      <c r="B12" s="2" t="s">
        <v>7</v>
      </c>
      <c r="C12">
        <v>10</v>
      </c>
      <c r="M12">
        <f t="shared" si="0"/>
        <v>10</v>
      </c>
      <c r="N12">
        <f t="shared" si="1"/>
        <v>0</v>
      </c>
      <c r="O12">
        <f t="shared" si="2"/>
        <v>0</v>
      </c>
      <c r="P12">
        <f t="shared" si="3"/>
        <v>10</v>
      </c>
    </row>
    <row r="13" spans="2:215" x14ac:dyDescent="0.25">
      <c r="B13" s="2" t="s">
        <v>8</v>
      </c>
      <c r="C13">
        <v>8</v>
      </c>
      <c r="M13">
        <f t="shared" si="0"/>
        <v>8</v>
      </c>
      <c r="N13">
        <f t="shared" si="1"/>
        <v>0</v>
      </c>
      <c r="O13">
        <f t="shared" si="2"/>
        <v>0</v>
      </c>
      <c r="P13">
        <f t="shared" si="3"/>
        <v>8</v>
      </c>
    </row>
    <row r="14" spans="2:215" x14ac:dyDescent="0.25">
      <c r="B14" s="2" t="s">
        <v>9</v>
      </c>
      <c r="C14">
        <v>18</v>
      </c>
      <c r="M14">
        <f t="shared" si="0"/>
        <v>18</v>
      </c>
      <c r="N14">
        <f t="shared" si="1"/>
        <v>0</v>
      </c>
      <c r="O14">
        <f t="shared" si="2"/>
        <v>0</v>
      </c>
      <c r="P14">
        <f t="shared" si="3"/>
        <v>18</v>
      </c>
    </row>
    <row r="15" spans="2:215" x14ac:dyDescent="0.25">
      <c r="B15" s="2" t="s">
        <v>10</v>
      </c>
      <c r="C15">
        <v>8</v>
      </c>
      <c r="M15">
        <f t="shared" si="0"/>
        <v>8</v>
      </c>
      <c r="N15">
        <f t="shared" si="1"/>
        <v>0</v>
      </c>
      <c r="O15">
        <f t="shared" si="2"/>
        <v>0</v>
      </c>
      <c r="P15">
        <f t="shared" si="3"/>
        <v>8</v>
      </c>
    </row>
    <row r="16" spans="2:215" x14ac:dyDescent="0.25">
      <c r="B16" s="2" t="s">
        <v>11</v>
      </c>
      <c r="C16">
        <v>55</v>
      </c>
      <c r="I16">
        <v>22</v>
      </c>
      <c r="M16">
        <f t="shared" si="0"/>
        <v>55</v>
      </c>
      <c r="N16">
        <f t="shared" si="1"/>
        <v>22</v>
      </c>
      <c r="O16">
        <f t="shared" si="2"/>
        <v>0</v>
      </c>
      <c r="P16">
        <f t="shared" si="3"/>
        <v>77</v>
      </c>
    </row>
    <row r="17" spans="2:16" x14ac:dyDescent="0.25">
      <c r="B17" s="2" t="s">
        <v>12</v>
      </c>
      <c r="C17">
        <v>957</v>
      </c>
      <c r="E17">
        <v>25</v>
      </c>
      <c r="I17">
        <v>303</v>
      </c>
      <c r="M17">
        <f t="shared" si="0"/>
        <v>982</v>
      </c>
      <c r="N17">
        <f t="shared" si="1"/>
        <v>303</v>
      </c>
      <c r="O17">
        <f t="shared" si="2"/>
        <v>0</v>
      </c>
      <c r="P17">
        <f t="shared" si="3"/>
        <v>1285</v>
      </c>
    </row>
    <row r="18" spans="2:16" x14ac:dyDescent="0.25">
      <c r="B18" s="2" t="s">
        <v>13</v>
      </c>
      <c r="C18">
        <v>190</v>
      </c>
      <c r="I18">
        <v>87</v>
      </c>
      <c r="M18">
        <f t="shared" si="0"/>
        <v>190</v>
      </c>
      <c r="N18">
        <f t="shared" si="1"/>
        <v>87</v>
      </c>
      <c r="O18">
        <f t="shared" si="2"/>
        <v>0</v>
      </c>
      <c r="P18">
        <f t="shared" si="3"/>
        <v>277</v>
      </c>
    </row>
    <row r="19" spans="2:16" x14ac:dyDescent="0.25">
      <c r="B19" s="2" t="s">
        <v>14</v>
      </c>
      <c r="C19">
        <v>72</v>
      </c>
      <c r="I19">
        <v>22</v>
      </c>
      <c r="M19">
        <f t="shared" si="0"/>
        <v>72</v>
      </c>
      <c r="N19">
        <f t="shared" si="1"/>
        <v>22</v>
      </c>
      <c r="O19">
        <f t="shared" si="2"/>
        <v>0</v>
      </c>
      <c r="P19">
        <f t="shared" si="3"/>
        <v>94</v>
      </c>
    </row>
    <row r="20" spans="2:16" x14ac:dyDescent="0.25">
      <c r="B20" s="2" t="s">
        <v>15</v>
      </c>
      <c r="C20">
        <v>175</v>
      </c>
      <c r="D20">
        <v>5</v>
      </c>
      <c r="I20">
        <v>61</v>
      </c>
      <c r="M20">
        <f t="shared" si="0"/>
        <v>180</v>
      </c>
      <c r="N20">
        <f t="shared" si="1"/>
        <v>61</v>
      </c>
      <c r="O20">
        <f t="shared" si="2"/>
        <v>0</v>
      </c>
      <c r="P20">
        <f t="shared" si="3"/>
        <v>241</v>
      </c>
    </row>
    <row r="21" spans="2:16" x14ac:dyDescent="0.25">
      <c r="B21" s="2" t="s">
        <v>16</v>
      </c>
      <c r="G21">
        <v>117</v>
      </c>
      <c r="M21">
        <f t="shared" si="0"/>
        <v>0</v>
      </c>
      <c r="N21">
        <f t="shared" si="1"/>
        <v>0</v>
      </c>
      <c r="O21">
        <f t="shared" si="2"/>
        <v>117</v>
      </c>
      <c r="P21">
        <f t="shared" si="3"/>
        <v>117</v>
      </c>
    </row>
    <row r="22" spans="2:16" x14ac:dyDescent="0.25">
      <c r="B22" s="2" t="s">
        <v>17</v>
      </c>
      <c r="C22">
        <v>388</v>
      </c>
      <c r="I22">
        <v>101</v>
      </c>
      <c r="M22">
        <f t="shared" si="0"/>
        <v>388</v>
      </c>
      <c r="N22">
        <f t="shared" si="1"/>
        <v>101</v>
      </c>
      <c r="O22">
        <f t="shared" si="2"/>
        <v>0</v>
      </c>
      <c r="P22">
        <f t="shared" si="3"/>
        <v>489</v>
      </c>
    </row>
    <row r="23" spans="2:16" x14ac:dyDescent="0.25">
      <c r="B23" s="2" t="s">
        <v>18</v>
      </c>
      <c r="G23">
        <v>172</v>
      </c>
      <c r="M23">
        <f t="shared" si="0"/>
        <v>0</v>
      </c>
      <c r="N23">
        <f t="shared" si="1"/>
        <v>0</v>
      </c>
      <c r="O23">
        <f t="shared" si="2"/>
        <v>172</v>
      </c>
      <c r="P23">
        <f t="shared" si="3"/>
        <v>172</v>
      </c>
    </row>
    <row r="24" spans="2:16" x14ac:dyDescent="0.25">
      <c r="B24" s="2" t="s">
        <v>19</v>
      </c>
      <c r="C24">
        <v>5</v>
      </c>
      <c r="M24">
        <f t="shared" si="0"/>
        <v>5</v>
      </c>
      <c r="N24">
        <f t="shared" si="1"/>
        <v>0</v>
      </c>
      <c r="O24">
        <f t="shared" si="2"/>
        <v>0</v>
      </c>
      <c r="P24">
        <f t="shared" si="3"/>
        <v>5</v>
      </c>
    </row>
    <row r="25" spans="2:16" x14ac:dyDescent="0.25">
      <c r="B25" s="2" t="s">
        <v>20</v>
      </c>
      <c r="C25">
        <v>28</v>
      </c>
      <c r="M25">
        <f t="shared" si="0"/>
        <v>28</v>
      </c>
      <c r="N25">
        <f t="shared" si="1"/>
        <v>0</v>
      </c>
      <c r="O25">
        <f t="shared" si="2"/>
        <v>0</v>
      </c>
      <c r="P25">
        <f t="shared" si="3"/>
        <v>28</v>
      </c>
    </row>
    <row r="26" spans="2:16" x14ac:dyDescent="0.25">
      <c r="B26" s="2" t="s">
        <v>21</v>
      </c>
      <c r="C26">
        <v>32</v>
      </c>
      <c r="I26">
        <v>13</v>
      </c>
      <c r="M26">
        <f t="shared" si="0"/>
        <v>32</v>
      </c>
      <c r="N26">
        <f t="shared" si="1"/>
        <v>13</v>
      </c>
      <c r="O26">
        <f t="shared" si="2"/>
        <v>0</v>
      </c>
      <c r="P26">
        <f t="shared" si="3"/>
        <v>45</v>
      </c>
    </row>
    <row r="27" spans="2:16" x14ac:dyDescent="0.25">
      <c r="B27" s="2" t="s">
        <v>22</v>
      </c>
      <c r="G27">
        <v>19</v>
      </c>
      <c r="M27">
        <f t="shared" si="0"/>
        <v>0</v>
      </c>
      <c r="N27">
        <f t="shared" si="1"/>
        <v>0</v>
      </c>
      <c r="O27">
        <f t="shared" si="2"/>
        <v>19</v>
      </c>
      <c r="P27">
        <f t="shared" si="3"/>
        <v>19</v>
      </c>
    </row>
    <row r="28" spans="2:16" x14ac:dyDescent="0.25">
      <c r="B28" s="2" t="s">
        <v>23</v>
      </c>
      <c r="C28">
        <v>13</v>
      </c>
      <c r="M28">
        <f t="shared" si="0"/>
        <v>13</v>
      </c>
      <c r="N28">
        <f t="shared" si="1"/>
        <v>0</v>
      </c>
      <c r="O28">
        <f t="shared" si="2"/>
        <v>0</v>
      </c>
      <c r="P28">
        <f t="shared" si="3"/>
        <v>13</v>
      </c>
    </row>
    <row r="29" spans="2:16" x14ac:dyDescent="0.25">
      <c r="B29" s="2" t="s">
        <v>24</v>
      </c>
      <c r="C29">
        <v>413</v>
      </c>
      <c r="G29">
        <v>195</v>
      </c>
      <c r="I29">
        <v>126</v>
      </c>
      <c r="M29">
        <f t="shared" si="0"/>
        <v>413</v>
      </c>
      <c r="N29">
        <f t="shared" si="1"/>
        <v>126</v>
      </c>
      <c r="O29">
        <f t="shared" si="2"/>
        <v>195</v>
      </c>
      <c r="P29">
        <f t="shared" si="3"/>
        <v>734</v>
      </c>
    </row>
    <row r="30" spans="2:16" x14ac:dyDescent="0.25">
      <c r="B30" s="2" t="s">
        <v>25</v>
      </c>
      <c r="C30">
        <v>254</v>
      </c>
      <c r="I30">
        <v>85</v>
      </c>
      <c r="M30">
        <f t="shared" si="0"/>
        <v>254</v>
      </c>
      <c r="N30">
        <f t="shared" si="1"/>
        <v>85</v>
      </c>
      <c r="O30">
        <f t="shared" si="2"/>
        <v>0</v>
      </c>
      <c r="P30">
        <f t="shared" si="3"/>
        <v>339</v>
      </c>
    </row>
    <row r="31" spans="2:16" x14ac:dyDescent="0.25">
      <c r="B31" s="2" t="s">
        <v>26</v>
      </c>
      <c r="G31">
        <v>188</v>
      </c>
      <c r="M31">
        <f t="shared" si="0"/>
        <v>0</v>
      </c>
      <c r="N31">
        <f t="shared" si="1"/>
        <v>0</v>
      </c>
      <c r="O31">
        <f t="shared" si="2"/>
        <v>188</v>
      </c>
      <c r="P31">
        <f t="shared" si="3"/>
        <v>188</v>
      </c>
    </row>
    <row r="32" spans="2:16" x14ac:dyDescent="0.25">
      <c r="B32" s="2" t="s">
        <v>27</v>
      </c>
      <c r="C32">
        <v>122</v>
      </c>
      <c r="G32">
        <v>57</v>
      </c>
      <c r="I32">
        <v>27</v>
      </c>
      <c r="M32">
        <f t="shared" si="0"/>
        <v>122</v>
      </c>
      <c r="N32">
        <f t="shared" si="1"/>
        <v>27</v>
      </c>
      <c r="O32">
        <f t="shared" si="2"/>
        <v>57</v>
      </c>
      <c r="P32">
        <f t="shared" si="3"/>
        <v>206</v>
      </c>
    </row>
    <row r="33" spans="2:16" x14ac:dyDescent="0.25">
      <c r="B33" s="2" t="s">
        <v>28</v>
      </c>
      <c r="C33">
        <v>217</v>
      </c>
      <c r="I33">
        <v>70</v>
      </c>
      <c r="M33">
        <f t="shared" si="0"/>
        <v>217</v>
      </c>
      <c r="N33">
        <f t="shared" si="1"/>
        <v>70</v>
      </c>
      <c r="O33">
        <f t="shared" si="2"/>
        <v>0</v>
      </c>
      <c r="P33">
        <f t="shared" si="3"/>
        <v>287</v>
      </c>
    </row>
    <row r="34" spans="2:16" x14ac:dyDescent="0.25">
      <c r="B34" s="2" t="s">
        <v>29</v>
      </c>
      <c r="G34">
        <v>142</v>
      </c>
      <c r="M34">
        <f t="shared" si="0"/>
        <v>0</v>
      </c>
      <c r="N34">
        <f t="shared" si="1"/>
        <v>0</v>
      </c>
      <c r="O34">
        <f t="shared" si="2"/>
        <v>142</v>
      </c>
      <c r="P34">
        <f t="shared" si="3"/>
        <v>142</v>
      </c>
    </row>
    <row r="35" spans="2:16" x14ac:dyDescent="0.25">
      <c r="B35" s="2" t="s">
        <v>30</v>
      </c>
      <c r="C35">
        <v>59</v>
      </c>
      <c r="G35">
        <v>46</v>
      </c>
      <c r="I35">
        <v>20</v>
      </c>
      <c r="M35">
        <f t="shared" si="0"/>
        <v>59</v>
      </c>
      <c r="N35">
        <f t="shared" si="1"/>
        <v>20</v>
      </c>
      <c r="O35">
        <f t="shared" si="2"/>
        <v>46</v>
      </c>
      <c r="P35">
        <f t="shared" si="3"/>
        <v>125</v>
      </c>
    </row>
    <row r="36" spans="2:16" x14ac:dyDescent="0.25">
      <c r="B36" s="2" t="s">
        <v>31</v>
      </c>
      <c r="C36">
        <v>60</v>
      </c>
      <c r="G36">
        <v>38</v>
      </c>
      <c r="I36">
        <v>18</v>
      </c>
      <c r="M36">
        <f t="shared" si="0"/>
        <v>60</v>
      </c>
      <c r="N36">
        <f t="shared" si="1"/>
        <v>18</v>
      </c>
      <c r="O36">
        <f t="shared" si="2"/>
        <v>38</v>
      </c>
      <c r="P36">
        <f t="shared" si="3"/>
        <v>116</v>
      </c>
    </row>
    <row r="37" spans="2:16" x14ac:dyDescent="0.25">
      <c r="B37" s="2" t="s">
        <v>32</v>
      </c>
      <c r="C37">
        <v>38</v>
      </c>
      <c r="G37">
        <v>19</v>
      </c>
      <c r="I37">
        <v>10</v>
      </c>
      <c r="M37">
        <f t="shared" si="0"/>
        <v>38</v>
      </c>
      <c r="N37">
        <f t="shared" si="1"/>
        <v>10</v>
      </c>
      <c r="O37">
        <f t="shared" si="2"/>
        <v>19</v>
      </c>
      <c r="P37">
        <f t="shared" si="3"/>
        <v>67</v>
      </c>
    </row>
    <row r="38" spans="2:16" x14ac:dyDescent="0.25">
      <c r="B38" s="2" t="s">
        <v>33</v>
      </c>
      <c r="C38">
        <v>6</v>
      </c>
      <c r="D38">
        <v>13</v>
      </c>
      <c r="M38">
        <f t="shared" si="0"/>
        <v>19</v>
      </c>
      <c r="N38">
        <f t="shared" si="1"/>
        <v>0</v>
      </c>
      <c r="O38">
        <f t="shared" si="2"/>
        <v>0</v>
      </c>
      <c r="P38">
        <f t="shared" si="3"/>
        <v>19</v>
      </c>
    </row>
    <row r="39" spans="2:16" x14ac:dyDescent="0.25">
      <c r="B39" s="2" t="s">
        <v>34</v>
      </c>
      <c r="C39">
        <v>71</v>
      </c>
      <c r="I39">
        <v>22</v>
      </c>
      <c r="M39">
        <f t="shared" si="0"/>
        <v>71</v>
      </c>
      <c r="N39">
        <f t="shared" si="1"/>
        <v>22</v>
      </c>
      <c r="O39">
        <f t="shared" si="2"/>
        <v>0</v>
      </c>
      <c r="P39">
        <f t="shared" si="3"/>
        <v>93</v>
      </c>
    </row>
    <row r="40" spans="2:16" x14ac:dyDescent="0.25">
      <c r="B40" s="2" t="s">
        <v>35</v>
      </c>
      <c r="C40">
        <v>14</v>
      </c>
      <c r="M40">
        <f t="shared" si="0"/>
        <v>14</v>
      </c>
      <c r="N40">
        <f t="shared" si="1"/>
        <v>0</v>
      </c>
      <c r="O40">
        <f t="shared" si="2"/>
        <v>0</v>
      </c>
      <c r="P40">
        <f t="shared" si="3"/>
        <v>14</v>
      </c>
    </row>
    <row r="41" spans="2:16" x14ac:dyDescent="0.25">
      <c r="B41" s="2" t="s">
        <v>36</v>
      </c>
      <c r="G41">
        <v>45</v>
      </c>
      <c r="M41">
        <f t="shared" si="0"/>
        <v>0</v>
      </c>
      <c r="N41">
        <f t="shared" si="1"/>
        <v>0</v>
      </c>
      <c r="O41">
        <f t="shared" si="2"/>
        <v>45</v>
      </c>
      <c r="P41">
        <f t="shared" si="3"/>
        <v>45</v>
      </c>
    </row>
    <row r="42" spans="2:16" x14ac:dyDescent="0.25">
      <c r="B42" s="2" t="s">
        <v>37</v>
      </c>
      <c r="C42">
        <v>5715</v>
      </c>
      <c r="I42">
        <v>1587</v>
      </c>
      <c r="M42">
        <f t="shared" si="0"/>
        <v>5715</v>
      </c>
      <c r="N42">
        <f t="shared" si="1"/>
        <v>1587</v>
      </c>
      <c r="O42">
        <f t="shared" si="2"/>
        <v>0</v>
      </c>
      <c r="P42">
        <f t="shared" si="3"/>
        <v>7302</v>
      </c>
    </row>
    <row r="43" spans="2:16" x14ac:dyDescent="0.25">
      <c r="B43" s="2" t="s">
        <v>38</v>
      </c>
      <c r="G43">
        <v>3139</v>
      </c>
      <c r="M43">
        <f t="shared" si="0"/>
        <v>0</v>
      </c>
      <c r="N43">
        <f t="shared" si="1"/>
        <v>0</v>
      </c>
      <c r="O43">
        <f t="shared" si="2"/>
        <v>3139</v>
      </c>
      <c r="P43">
        <f t="shared" si="3"/>
        <v>3139</v>
      </c>
    </row>
    <row r="44" spans="2:16" x14ac:dyDescent="0.25">
      <c r="B44" s="2" t="s">
        <v>39</v>
      </c>
      <c r="C44">
        <v>166</v>
      </c>
      <c r="I44">
        <v>51</v>
      </c>
      <c r="M44">
        <f t="shared" si="0"/>
        <v>166</v>
      </c>
      <c r="N44">
        <f t="shared" si="1"/>
        <v>51</v>
      </c>
      <c r="O44">
        <f t="shared" si="2"/>
        <v>0</v>
      </c>
      <c r="P44">
        <f t="shared" si="3"/>
        <v>217</v>
      </c>
    </row>
    <row r="45" spans="2:16" x14ac:dyDescent="0.25">
      <c r="B45" s="2" t="s">
        <v>40</v>
      </c>
      <c r="G45">
        <v>105</v>
      </c>
      <c r="M45">
        <f t="shared" si="0"/>
        <v>0</v>
      </c>
      <c r="N45">
        <f t="shared" si="1"/>
        <v>0</v>
      </c>
      <c r="O45">
        <f t="shared" si="2"/>
        <v>105</v>
      </c>
      <c r="P45">
        <f t="shared" si="3"/>
        <v>105</v>
      </c>
    </row>
    <row r="46" spans="2:16" x14ac:dyDescent="0.25">
      <c r="B46" s="2" t="s">
        <v>41</v>
      </c>
      <c r="C46">
        <v>210</v>
      </c>
      <c r="I46">
        <v>35</v>
      </c>
      <c r="M46">
        <f t="shared" si="0"/>
        <v>210</v>
      </c>
      <c r="N46">
        <f t="shared" si="1"/>
        <v>35</v>
      </c>
      <c r="O46">
        <f t="shared" si="2"/>
        <v>0</v>
      </c>
      <c r="P46">
        <f t="shared" si="3"/>
        <v>245</v>
      </c>
    </row>
    <row r="47" spans="2:16" x14ac:dyDescent="0.25">
      <c r="B47" s="2" t="s">
        <v>42</v>
      </c>
      <c r="G47">
        <v>72</v>
      </c>
      <c r="M47">
        <f t="shared" si="0"/>
        <v>0</v>
      </c>
      <c r="N47">
        <f t="shared" si="1"/>
        <v>0</v>
      </c>
      <c r="O47">
        <f t="shared" si="2"/>
        <v>72</v>
      </c>
      <c r="P47">
        <f t="shared" si="3"/>
        <v>72</v>
      </c>
    </row>
    <row r="48" spans="2:16" x14ac:dyDescent="0.25">
      <c r="B48" s="2" t="s">
        <v>43</v>
      </c>
      <c r="C48">
        <v>219</v>
      </c>
      <c r="I48">
        <v>52</v>
      </c>
      <c r="M48">
        <f t="shared" si="0"/>
        <v>219</v>
      </c>
      <c r="N48">
        <f t="shared" si="1"/>
        <v>52</v>
      </c>
      <c r="O48">
        <f t="shared" si="2"/>
        <v>0</v>
      </c>
      <c r="P48">
        <f t="shared" si="3"/>
        <v>271</v>
      </c>
    </row>
    <row r="49" spans="2:16" x14ac:dyDescent="0.25">
      <c r="B49" s="2" t="s">
        <v>44</v>
      </c>
      <c r="G49">
        <v>95</v>
      </c>
      <c r="M49">
        <f t="shared" si="0"/>
        <v>0</v>
      </c>
      <c r="N49">
        <f t="shared" si="1"/>
        <v>0</v>
      </c>
      <c r="O49">
        <f t="shared" si="2"/>
        <v>95</v>
      </c>
      <c r="P49">
        <f t="shared" si="3"/>
        <v>95</v>
      </c>
    </row>
    <row r="50" spans="2:16" x14ac:dyDescent="0.25">
      <c r="B50" s="2" t="s">
        <v>45</v>
      </c>
      <c r="G50">
        <v>115</v>
      </c>
      <c r="M50">
        <f t="shared" si="0"/>
        <v>0</v>
      </c>
      <c r="N50">
        <f t="shared" si="1"/>
        <v>0</v>
      </c>
      <c r="O50">
        <f t="shared" si="2"/>
        <v>115</v>
      </c>
      <c r="P50">
        <f t="shared" si="3"/>
        <v>115</v>
      </c>
    </row>
    <row r="51" spans="2:16" x14ac:dyDescent="0.25">
      <c r="B51" s="2" t="s">
        <v>46</v>
      </c>
      <c r="C51">
        <v>138</v>
      </c>
      <c r="I51">
        <v>21</v>
      </c>
      <c r="M51">
        <f t="shared" si="0"/>
        <v>138</v>
      </c>
      <c r="N51">
        <f t="shared" si="1"/>
        <v>21</v>
      </c>
      <c r="O51">
        <f t="shared" si="2"/>
        <v>0</v>
      </c>
      <c r="P51">
        <f t="shared" si="3"/>
        <v>159</v>
      </c>
    </row>
    <row r="52" spans="2:16" x14ac:dyDescent="0.25">
      <c r="B52" s="2" t="s">
        <v>47</v>
      </c>
      <c r="C52">
        <v>132</v>
      </c>
      <c r="I52">
        <v>12</v>
      </c>
      <c r="M52">
        <f t="shared" si="0"/>
        <v>132</v>
      </c>
      <c r="N52">
        <f t="shared" si="1"/>
        <v>12</v>
      </c>
      <c r="O52">
        <f t="shared" si="2"/>
        <v>0</v>
      </c>
      <c r="P52">
        <f t="shared" si="3"/>
        <v>144</v>
      </c>
    </row>
    <row r="53" spans="2:16" x14ac:dyDescent="0.25">
      <c r="B53" s="2" t="s">
        <v>48</v>
      </c>
      <c r="C53">
        <v>185</v>
      </c>
      <c r="I53">
        <v>57</v>
      </c>
      <c r="M53">
        <f t="shared" si="0"/>
        <v>185</v>
      </c>
      <c r="N53">
        <f t="shared" si="1"/>
        <v>57</v>
      </c>
      <c r="O53">
        <f t="shared" si="2"/>
        <v>0</v>
      </c>
      <c r="P53">
        <f t="shared" si="3"/>
        <v>242</v>
      </c>
    </row>
    <row r="54" spans="2:16" x14ac:dyDescent="0.25">
      <c r="B54" s="2" t="s">
        <v>49</v>
      </c>
      <c r="G54">
        <v>108</v>
      </c>
      <c r="M54">
        <f t="shared" si="0"/>
        <v>0</v>
      </c>
      <c r="N54">
        <f t="shared" si="1"/>
        <v>0</v>
      </c>
      <c r="O54">
        <f t="shared" si="2"/>
        <v>108</v>
      </c>
      <c r="P54">
        <f t="shared" si="3"/>
        <v>108</v>
      </c>
    </row>
    <row r="55" spans="2:16" x14ac:dyDescent="0.25">
      <c r="B55" s="2" t="s">
        <v>50</v>
      </c>
      <c r="C55">
        <v>108</v>
      </c>
      <c r="G55">
        <v>66</v>
      </c>
      <c r="I55">
        <v>34</v>
      </c>
      <c r="M55">
        <f t="shared" si="0"/>
        <v>108</v>
      </c>
      <c r="N55">
        <f t="shared" si="1"/>
        <v>34</v>
      </c>
      <c r="O55">
        <f t="shared" si="2"/>
        <v>66</v>
      </c>
      <c r="P55">
        <f t="shared" si="3"/>
        <v>208</v>
      </c>
    </row>
    <row r="56" spans="2:16" x14ac:dyDescent="0.25">
      <c r="B56" s="2" t="s">
        <v>51</v>
      </c>
      <c r="C56">
        <v>61</v>
      </c>
      <c r="G56">
        <v>41</v>
      </c>
      <c r="I56">
        <v>20</v>
      </c>
      <c r="M56">
        <f t="shared" si="0"/>
        <v>61</v>
      </c>
      <c r="N56">
        <f t="shared" si="1"/>
        <v>20</v>
      </c>
      <c r="O56">
        <f t="shared" si="2"/>
        <v>41</v>
      </c>
      <c r="P56">
        <f t="shared" si="3"/>
        <v>122</v>
      </c>
    </row>
    <row r="57" spans="2:16" x14ac:dyDescent="0.25">
      <c r="B57" s="2" t="s">
        <v>52</v>
      </c>
      <c r="C57">
        <v>32</v>
      </c>
      <c r="G57">
        <v>15</v>
      </c>
      <c r="I57">
        <v>11</v>
      </c>
      <c r="M57">
        <f t="shared" si="0"/>
        <v>32</v>
      </c>
      <c r="N57">
        <f t="shared" si="1"/>
        <v>11</v>
      </c>
      <c r="O57">
        <f t="shared" si="2"/>
        <v>15</v>
      </c>
      <c r="P57">
        <f t="shared" si="3"/>
        <v>58</v>
      </c>
    </row>
    <row r="58" spans="2:16" x14ac:dyDescent="0.25">
      <c r="B58" s="2" t="s">
        <v>53</v>
      </c>
      <c r="C58">
        <v>6</v>
      </c>
      <c r="M58">
        <f t="shared" si="0"/>
        <v>6</v>
      </c>
      <c r="N58">
        <f t="shared" si="1"/>
        <v>0</v>
      </c>
      <c r="O58">
        <f t="shared" si="2"/>
        <v>0</v>
      </c>
      <c r="P58">
        <f t="shared" si="3"/>
        <v>6</v>
      </c>
    </row>
    <row r="59" spans="2:16" x14ac:dyDescent="0.25">
      <c r="B59" s="2" t="s">
        <v>54</v>
      </c>
      <c r="C59">
        <v>8</v>
      </c>
      <c r="M59">
        <f t="shared" si="0"/>
        <v>8</v>
      </c>
      <c r="N59">
        <f t="shared" si="1"/>
        <v>0</v>
      </c>
      <c r="O59">
        <f t="shared" si="2"/>
        <v>0</v>
      </c>
      <c r="P59">
        <f t="shared" si="3"/>
        <v>8</v>
      </c>
    </row>
    <row r="60" spans="2:16" x14ac:dyDescent="0.25">
      <c r="B60" s="2" t="s">
        <v>55</v>
      </c>
      <c r="C60">
        <v>10</v>
      </c>
      <c r="M60">
        <f t="shared" si="0"/>
        <v>10</v>
      </c>
      <c r="N60">
        <f t="shared" si="1"/>
        <v>0</v>
      </c>
      <c r="O60">
        <f t="shared" si="2"/>
        <v>0</v>
      </c>
      <c r="P60">
        <f t="shared" si="3"/>
        <v>10</v>
      </c>
    </row>
    <row r="61" spans="2:16" x14ac:dyDescent="0.25">
      <c r="B61" s="2" t="s">
        <v>56</v>
      </c>
      <c r="C61">
        <v>737</v>
      </c>
      <c r="I61">
        <v>248</v>
      </c>
      <c r="M61">
        <f t="shared" si="0"/>
        <v>737</v>
      </c>
      <c r="N61">
        <f t="shared" si="1"/>
        <v>248</v>
      </c>
      <c r="O61">
        <f t="shared" si="2"/>
        <v>0</v>
      </c>
      <c r="P61">
        <f t="shared" si="3"/>
        <v>985</v>
      </c>
    </row>
    <row r="62" spans="2:16" x14ac:dyDescent="0.25">
      <c r="B62" s="2" t="s">
        <v>57</v>
      </c>
      <c r="C62">
        <v>68</v>
      </c>
      <c r="M62">
        <f t="shared" si="0"/>
        <v>68</v>
      </c>
      <c r="N62">
        <f t="shared" si="1"/>
        <v>0</v>
      </c>
      <c r="O62">
        <f t="shared" si="2"/>
        <v>0</v>
      </c>
      <c r="P62">
        <f t="shared" si="3"/>
        <v>68</v>
      </c>
    </row>
    <row r="63" spans="2:16" x14ac:dyDescent="0.25">
      <c r="B63" s="2" t="s">
        <v>58</v>
      </c>
      <c r="C63">
        <v>7</v>
      </c>
      <c r="M63">
        <f t="shared" si="0"/>
        <v>7</v>
      </c>
      <c r="N63">
        <f t="shared" si="1"/>
        <v>0</v>
      </c>
      <c r="O63">
        <f t="shared" si="2"/>
        <v>0</v>
      </c>
      <c r="P63">
        <f t="shared" si="3"/>
        <v>7</v>
      </c>
    </row>
    <row r="64" spans="2:16" x14ac:dyDescent="0.25">
      <c r="B64" s="2" t="s">
        <v>60</v>
      </c>
      <c r="C64">
        <v>68</v>
      </c>
      <c r="M64">
        <f t="shared" si="0"/>
        <v>68</v>
      </c>
      <c r="N64">
        <f t="shared" si="1"/>
        <v>0</v>
      </c>
      <c r="O64">
        <f t="shared" si="2"/>
        <v>0</v>
      </c>
      <c r="P64">
        <f t="shared" si="3"/>
        <v>68</v>
      </c>
    </row>
    <row r="65" spans="2:16" x14ac:dyDescent="0.25">
      <c r="B65" s="2" t="s">
        <v>61</v>
      </c>
      <c r="C65">
        <v>8</v>
      </c>
      <c r="M65">
        <f t="shared" si="0"/>
        <v>8</v>
      </c>
      <c r="N65">
        <f t="shared" si="1"/>
        <v>0</v>
      </c>
      <c r="O65">
        <f t="shared" si="2"/>
        <v>0</v>
      </c>
      <c r="P65">
        <f t="shared" si="3"/>
        <v>8</v>
      </c>
    </row>
    <row r="66" spans="2:16" x14ac:dyDescent="0.25">
      <c r="B66" s="2" t="s">
        <v>62</v>
      </c>
      <c r="G66">
        <v>511</v>
      </c>
      <c r="M66">
        <f t="shared" si="0"/>
        <v>0</v>
      </c>
      <c r="N66">
        <f t="shared" si="1"/>
        <v>0</v>
      </c>
      <c r="O66">
        <f t="shared" si="2"/>
        <v>511</v>
      </c>
      <c r="P66">
        <f t="shared" si="3"/>
        <v>511</v>
      </c>
    </row>
    <row r="67" spans="2:16" x14ac:dyDescent="0.25">
      <c r="B67" s="2" t="s">
        <v>63</v>
      </c>
      <c r="C67">
        <v>163</v>
      </c>
      <c r="G67">
        <v>88</v>
      </c>
      <c r="I67">
        <v>46</v>
      </c>
      <c r="M67">
        <f t="shared" si="0"/>
        <v>163</v>
      </c>
      <c r="N67">
        <f t="shared" si="1"/>
        <v>46</v>
      </c>
      <c r="O67">
        <f t="shared" si="2"/>
        <v>88</v>
      </c>
      <c r="P67">
        <f t="shared" si="3"/>
        <v>297</v>
      </c>
    </row>
    <row r="68" spans="2:16" x14ac:dyDescent="0.25">
      <c r="B68" s="2" t="s">
        <v>64</v>
      </c>
      <c r="C68">
        <v>627</v>
      </c>
      <c r="I68">
        <v>183</v>
      </c>
      <c r="M68">
        <f t="shared" si="0"/>
        <v>627</v>
      </c>
      <c r="N68">
        <f t="shared" si="1"/>
        <v>183</v>
      </c>
      <c r="O68">
        <f t="shared" si="2"/>
        <v>0</v>
      </c>
      <c r="P68">
        <f t="shared" si="3"/>
        <v>810</v>
      </c>
    </row>
    <row r="69" spans="2:16" x14ac:dyDescent="0.25">
      <c r="B69" s="2" t="s">
        <v>65</v>
      </c>
      <c r="G69">
        <v>345</v>
      </c>
      <c r="M69">
        <f t="shared" si="0"/>
        <v>0</v>
      </c>
      <c r="N69">
        <f t="shared" si="1"/>
        <v>0</v>
      </c>
      <c r="O69">
        <f t="shared" si="2"/>
        <v>345</v>
      </c>
      <c r="P69">
        <f t="shared" si="3"/>
        <v>345</v>
      </c>
    </row>
    <row r="70" spans="2:16" x14ac:dyDescent="0.25">
      <c r="B70" s="2" t="s">
        <v>66</v>
      </c>
      <c r="C70">
        <v>10</v>
      </c>
      <c r="M70">
        <f t="shared" si="0"/>
        <v>10</v>
      </c>
      <c r="N70">
        <f t="shared" si="1"/>
        <v>0</v>
      </c>
      <c r="O70">
        <f t="shared" si="2"/>
        <v>0</v>
      </c>
      <c r="P70">
        <f t="shared" si="3"/>
        <v>10</v>
      </c>
    </row>
    <row r="71" spans="2:16" x14ac:dyDescent="0.25">
      <c r="B71" s="2" t="s">
        <v>67</v>
      </c>
      <c r="C71">
        <v>8</v>
      </c>
      <c r="M71">
        <f t="shared" ref="M71:M134" si="4">SUM(C71:F71)</f>
        <v>8</v>
      </c>
      <c r="N71">
        <f t="shared" ref="N71:N134" si="5">SUM(I71)</f>
        <v>0</v>
      </c>
      <c r="O71">
        <f t="shared" ref="O71:O134" si="6">SUM(G71:H71)</f>
        <v>0</v>
      </c>
      <c r="P71">
        <f t="shared" ref="P71:P134" si="7">SUM(M71:O71)</f>
        <v>8</v>
      </c>
    </row>
    <row r="72" spans="2:16" x14ac:dyDescent="0.25">
      <c r="B72" s="2" t="s">
        <v>68</v>
      </c>
      <c r="C72">
        <v>39</v>
      </c>
      <c r="I72">
        <v>10</v>
      </c>
      <c r="M72">
        <f t="shared" si="4"/>
        <v>39</v>
      </c>
      <c r="N72">
        <f t="shared" si="5"/>
        <v>10</v>
      </c>
      <c r="O72">
        <f t="shared" si="6"/>
        <v>0</v>
      </c>
      <c r="P72">
        <f t="shared" si="7"/>
        <v>49</v>
      </c>
    </row>
    <row r="73" spans="2:16" x14ac:dyDescent="0.25">
      <c r="B73" s="2" t="s">
        <v>69</v>
      </c>
      <c r="G73">
        <v>31</v>
      </c>
      <c r="M73">
        <f t="shared" si="4"/>
        <v>0</v>
      </c>
      <c r="N73">
        <f t="shared" si="5"/>
        <v>0</v>
      </c>
      <c r="O73">
        <f t="shared" si="6"/>
        <v>31</v>
      </c>
      <c r="P73">
        <f t="shared" si="7"/>
        <v>31</v>
      </c>
    </row>
    <row r="74" spans="2:16" x14ac:dyDescent="0.25">
      <c r="B74" s="2" t="s">
        <v>70</v>
      </c>
      <c r="C74">
        <v>580</v>
      </c>
      <c r="I74">
        <v>180</v>
      </c>
      <c r="M74">
        <f t="shared" si="4"/>
        <v>580</v>
      </c>
      <c r="N74">
        <f t="shared" si="5"/>
        <v>180</v>
      </c>
      <c r="O74">
        <f t="shared" si="6"/>
        <v>0</v>
      </c>
      <c r="P74">
        <f t="shared" si="7"/>
        <v>760</v>
      </c>
    </row>
    <row r="75" spans="2:16" x14ac:dyDescent="0.25">
      <c r="B75" s="2" t="s">
        <v>71</v>
      </c>
      <c r="G75">
        <v>304</v>
      </c>
      <c r="M75">
        <f t="shared" si="4"/>
        <v>0</v>
      </c>
      <c r="N75">
        <f t="shared" si="5"/>
        <v>0</v>
      </c>
      <c r="O75">
        <f t="shared" si="6"/>
        <v>304</v>
      </c>
      <c r="P75">
        <f t="shared" si="7"/>
        <v>304</v>
      </c>
    </row>
    <row r="76" spans="2:16" x14ac:dyDescent="0.25">
      <c r="B76" s="2" t="s">
        <v>72</v>
      </c>
      <c r="C76">
        <v>272</v>
      </c>
      <c r="G76">
        <v>135</v>
      </c>
      <c r="I76">
        <v>74</v>
      </c>
      <c r="M76">
        <f t="shared" si="4"/>
        <v>272</v>
      </c>
      <c r="N76">
        <f t="shared" si="5"/>
        <v>74</v>
      </c>
      <c r="O76">
        <f t="shared" si="6"/>
        <v>135</v>
      </c>
      <c r="P76">
        <f t="shared" si="7"/>
        <v>481</v>
      </c>
    </row>
    <row r="77" spans="2:16" x14ac:dyDescent="0.25">
      <c r="B77" s="2" t="s">
        <v>73</v>
      </c>
      <c r="C77">
        <v>61</v>
      </c>
      <c r="G77">
        <v>28</v>
      </c>
      <c r="I77">
        <v>17</v>
      </c>
      <c r="M77">
        <f t="shared" si="4"/>
        <v>61</v>
      </c>
      <c r="N77">
        <f t="shared" si="5"/>
        <v>17</v>
      </c>
      <c r="O77">
        <f t="shared" si="6"/>
        <v>28</v>
      </c>
      <c r="P77">
        <f t="shared" si="7"/>
        <v>106</v>
      </c>
    </row>
    <row r="78" spans="2:16" x14ac:dyDescent="0.25">
      <c r="B78" s="2" t="s">
        <v>74</v>
      </c>
      <c r="C78">
        <v>715</v>
      </c>
      <c r="I78">
        <v>202</v>
      </c>
      <c r="M78">
        <f t="shared" si="4"/>
        <v>715</v>
      </c>
      <c r="N78">
        <f t="shared" si="5"/>
        <v>202</v>
      </c>
      <c r="O78">
        <f t="shared" si="6"/>
        <v>0</v>
      </c>
      <c r="P78">
        <f t="shared" si="7"/>
        <v>917</v>
      </c>
    </row>
    <row r="79" spans="2:16" x14ac:dyDescent="0.25">
      <c r="B79" s="2" t="s">
        <v>75</v>
      </c>
      <c r="G79">
        <v>368</v>
      </c>
      <c r="M79">
        <f t="shared" si="4"/>
        <v>0</v>
      </c>
      <c r="N79">
        <f t="shared" si="5"/>
        <v>0</v>
      </c>
      <c r="O79">
        <f t="shared" si="6"/>
        <v>368</v>
      </c>
      <c r="P79">
        <f t="shared" si="7"/>
        <v>368</v>
      </c>
    </row>
    <row r="80" spans="2:16" x14ac:dyDescent="0.25">
      <c r="B80" s="2" t="s">
        <v>76</v>
      </c>
      <c r="C80">
        <v>16</v>
      </c>
      <c r="M80">
        <f t="shared" si="4"/>
        <v>16</v>
      </c>
      <c r="N80">
        <f t="shared" si="5"/>
        <v>0</v>
      </c>
      <c r="O80">
        <f t="shared" si="6"/>
        <v>0</v>
      </c>
      <c r="P80">
        <f t="shared" si="7"/>
        <v>16</v>
      </c>
    </row>
    <row r="81" spans="2:16" x14ac:dyDescent="0.25">
      <c r="B81" s="2" t="s">
        <v>77</v>
      </c>
      <c r="C81">
        <v>48</v>
      </c>
      <c r="I81">
        <v>14</v>
      </c>
      <c r="M81">
        <f t="shared" si="4"/>
        <v>48</v>
      </c>
      <c r="N81">
        <f t="shared" si="5"/>
        <v>14</v>
      </c>
      <c r="O81">
        <f t="shared" si="6"/>
        <v>0</v>
      </c>
      <c r="P81">
        <f t="shared" si="7"/>
        <v>62</v>
      </c>
    </row>
    <row r="82" spans="2:16" x14ac:dyDescent="0.25">
      <c r="B82" s="2" t="s">
        <v>78</v>
      </c>
      <c r="G82">
        <v>21</v>
      </c>
      <c r="M82">
        <f t="shared" si="4"/>
        <v>0</v>
      </c>
      <c r="N82">
        <f t="shared" si="5"/>
        <v>0</v>
      </c>
      <c r="O82">
        <f t="shared" si="6"/>
        <v>21</v>
      </c>
      <c r="P82">
        <f t="shared" si="7"/>
        <v>21</v>
      </c>
    </row>
    <row r="83" spans="2:16" x14ac:dyDescent="0.25">
      <c r="B83" s="2" t="s">
        <v>79</v>
      </c>
      <c r="C83">
        <v>10</v>
      </c>
      <c r="M83">
        <f t="shared" si="4"/>
        <v>10</v>
      </c>
      <c r="N83">
        <f t="shared" si="5"/>
        <v>0</v>
      </c>
      <c r="O83">
        <f t="shared" si="6"/>
        <v>0</v>
      </c>
      <c r="P83">
        <f t="shared" si="7"/>
        <v>10</v>
      </c>
    </row>
    <row r="84" spans="2:16" x14ac:dyDescent="0.25">
      <c r="B84" s="2" t="s">
        <v>80</v>
      </c>
      <c r="C84">
        <v>38</v>
      </c>
      <c r="I84">
        <v>11</v>
      </c>
      <c r="M84">
        <f t="shared" si="4"/>
        <v>38</v>
      </c>
      <c r="N84">
        <f t="shared" si="5"/>
        <v>11</v>
      </c>
      <c r="O84">
        <f t="shared" si="6"/>
        <v>0</v>
      </c>
      <c r="P84">
        <f t="shared" si="7"/>
        <v>49</v>
      </c>
    </row>
    <row r="85" spans="2:16" x14ac:dyDescent="0.25">
      <c r="B85" s="2" t="s">
        <v>81</v>
      </c>
      <c r="G85">
        <v>20</v>
      </c>
      <c r="M85">
        <f t="shared" si="4"/>
        <v>0</v>
      </c>
      <c r="N85">
        <f t="shared" si="5"/>
        <v>0</v>
      </c>
      <c r="O85">
        <f t="shared" si="6"/>
        <v>20</v>
      </c>
      <c r="P85">
        <f t="shared" si="7"/>
        <v>20</v>
      </c>
    </row>
    <row r="86" spans="2:16" x14ac:dyDescent="0.25">
      <c r="B86" s="2" t="s">
        <v>82</v>
      </c>
      <c r="C86">
        <v>11</v>
      </c>
      <c r="G86">
        <v>10</v>
      </c>
      <c r="I86">
        <v>4</v>
      </c>
      <c r="M86">
        <f t="shared" si="4"/>
        <v>11</v>
      </c>
      <c r="N86">
        <f t="shared" si="5"/>
        <v>4</v>
      </c>
      <c r="O86">
        <f t="shared" si="6"/>
        <v>10</v>
      </c>
      <c r="P86">
        <f t="shared" si="7"/>
        <v>25</v>
      </c>
    </row>
    <row r="87" spans="2:16" x14ac:dyDescent="0.25">
      <c r="B87" s="2" t="s">
        <v>83</v>
      </c>
      <c r="C87">
        <v>31</v>
      </c>
      <c r="I87">
        <v>8</v>
      </c>
      <c r="M87">
        <f t="shared" si="4"/>
        <v>31</v>
      </c>
      <c r="N87">
        <f t="shared" si="5"/>
        <v>8</v>
      </c>
      <c r="O87">
        <f t="shared" si="6"/>
        <v>0</v>
      </c>
      <c r="P87">
        <f t="shared" si="7"/>
        <v>39</v>
      </c>
    </row>
    <row r="88" spans="2:16" x14ac:dyDescent="0.25">
      <c r="B88" s="2" t="s">
        <v>84</v>
      </c>
      <c r="G88">
        <v>11</v>
      </c>
      <c r="M88">
        <f t="shared" si="4"/>
        <v>0</v>
      </c>
      <c r="N88">
        <f t="shared" si="5"/>
        <v>0</v>
      </c>
      <c r="O88">
        <f t="shared" si="6"/>
        <v>11</v>
      </c>
      <c r="P88">
        <f t="shared" si="7"/>
        <v>11</v>
      </c>
    </row>
    <row r="89" spans="2:16" x14ac:dyDescent="0.25">
      <c r="B89" s="2" t="s">
        <v>85</v>
      </c>
      <c r="C89">
        <v>5</v>
      </c>
      <c r="M89">
        <f t="shared" si="4"/>
        <v>5</v>
      </c>
      <c r="N89">
        <f t="shared" si="5"/>
        <v>0</v>
      </c>
      <c r="O89">
        <f t="shared" si="6"/>
        <v>0</v>
      </c>
      <c r="P89">
        <f t="shared" si="7"/>
        <v>5</v>
      </c>
    </row>
    <row r="90" spans="2:16" x14ac:dyDescent="0.25">
      <c r="B90" s="2" t="s">
        <v>86</v>
      </c>
      <c r="C90">
        <v>86</v>
      </c>
      <c r="G90">
        <v>47</v>
      </c>
      <c r="I90">
        <v>20</v>
      </c>
      <c r="M90">
        <f t="shared" si="4"/>
        <v>86</v>
      </c>
      <c r="N90">
        <f t="shared" si="5"/>
        <v>20</v>
      </c>
      <c r="O90">
        <f t="shared" si="6"/>
        <v>47</v>
      </c>
      <c r="P90">
        <f t="shared" si="7"/>
        <v>153</v>
      </c>
    </row>
    <row r="91" spans="2:16" x14ac:dyDescent="0.25">
      <c r="B91" s="2" t="s">
        <v>87</v>
      </c>
      <c r="C91">
        <v>158</v>
      </c>
      <c r="I91">
        <v>46</v>
      </c>
      <c r="M91">
        <f t="shared" si="4"/>
        <v>158</v>
      </c>
      <c r="N91">
        <f t="shared" si="5"/>
        <v>46</v>
      </c>
      <c r="O91">
        <f t="shared" si="6"/>
        <v>0</v>
      </c>
      <c r="P91">
        <f t="shared" si="7"/>
        <v>204</v>
      </c>
    </row>
    <row r="92" spans="2:16" x14ac:dyDescent="0.25">
      <c r="B92" s="2" t="s">
        <v>88</v>
      </c>
      <c r="C92">
        <v>118</v>
      </c>
      <c r="I92">
        <v>33</v>
      </c>
      <c r="M92">
        <f t="shared" si="4"/>
        <v>118</v>
      </c>
      <c r="N92">
        <f t="shared" si="5"/>
        <v>33</v>
      </c>
      <c r="O92">
        <f t="shared" si="6"/>
        <v>0</v>
      </c>
      <c r="P92">
        <f t="shared" si="7"/>
        <v>151</v>
      </c>
    </row>
    <row r="93" spans="2:16" x14ac:dyDescent="0.25">
      <c r="B93" s="2" t="s">
        <v>89</v>
      </c>
      <c r="C93">
        <v>141</v>
      </c>
      <c r="I93">
        <v>57</v>
      </c>
      <c r="M93">
        <f t="shared" si="4"/>
        <v>141</v>
      </c>
      <c r="N93">
        <f t="shared" si="5"/>
        <v>57</v>
      </c>
      <c r="O93">
        <f t="shared" si="6"/>
        <v>0</v>
      </c>
      <c r="P93">
        <f t="shared" si="7"/>
        <v>198</v>
      </c>
    </row>
    <row r="94" spans="2:16" x14ac:dyDescent="0.25">
      <c r="B94" s="2" t="s">
        <v>90</v>
      </c>
      <c r="C94">
        <v>2465</v>
      </c>
      <c r="I94">
        <v>733</v>
      </c>
      <c r="M94">
        <f t="shared" si="4"/>
        <v>2465</v>
      </c>
      <c r="N94">
        <f t="shared" si="5"/>
        <v>733</v>
      </c>
      <c r="O94">
        <f t="shared" si="6"/>
        <v>0</v>
      </c>
      <c r="P94">
        <f t="shared" si="7"/>
        <v>3198</v>
      </c>
    </row>
    <row r="95" spans="2:16" x14ac:dyDescent="0.25">
      <c r="B95" s="2" t="s">
        <v>91</v>
      </c>
      <c r="G95">
        <v>3148</v>
      </c>
      <c r="M95">
        <f t="shared" si="4"/>
        <v>0</v>
      </c>
      <c r="N95">
        <f t="shared" si="5"/>
        <v>0</v>
      </c>
      <c r="O95">
        <f t="shared" si="6"/>
        <v>3148</v>
      </c>
      <c r="P95">
        <f t="shared" si="7"/>
        <v>3148</v>
      </c>
    </row>
    <row r="96" spans="2:16" x14ac:dyDescent="0.25">
      <c r="B96" s="2" t="s">
        <v>92</v>
      </c>
      <c r="C96">
        <v>1257</v>
      </c>
      <c r="I96">
        <v>365</v>
      </c>
      <c r="M96">
        <f t="shared" si="4"/>
        <v>1257</v>
      </c>
      <c r="N96">
        <f t="shared" si="5"/>
        <v>365</v>
      </c>
      <c r="O96">
        <f t="shared" si="6"/>
        <v>0</v>
      </c>
      <c r="P96">
        <f t="shared" si="7"/>
        <v>1622</v>
      </c>
    </row>
    <row r="97" spans="2:16" x14ac:dyDescent="0.25">
      <c r="B97" s="2" t="s">
        <v>93</v>
      </c>
      <c r="G97">
        <v>708</v>
      </c>
      <c r="M97">
        <f t="shared" si="4"/>
        <v>0</v>
      </c>
      <c r="N97">
        <f t="shared" si="5"/>
        <v>0</v>
      </c>
      <c r="O97">
        <f t="shared" si="6"/>
        <v>708</v>
      </c>
      <c r="P97">
        <f t="shared" si="7"/>
        <v>708</v>
      </c>
    </row>
    <row r="98" spans="2:16" x14ac:dyDescent="0.25">
      <c r="B98" s="2" t="s">
        <v>94</v>
      </c>
      <c r="C98">
        <v>124</v>
      </c>
      <c r="M98">
        <f t="shared" si="4"/>
        <v>124</v>
      </c>
      <c r="N98">
        <f t="shared" si="5"/>
        <v>0</v>
      </c>
      <c r="O98">
        <f t="shared" si="6"/>
        <v>0</v>
      </c>
      <c r="P98">
        <f t="shared" si="7"/>
        <v>124</v>
      </c>
    </row>
    <row r="99" spans="2:16" x14ac:dyDescent="0.25">
      <c r="B99" s="2" t="s">
        <v>95</v>
      </c>
      <c r="C99">
        <v>252</v>
      </c>
      <c r="I99">
        <v>65</v>
      </c>
      <c r="M99">
        <f t="shared" si="4"/>
        <v>252</v>
      </c>
      <c r="N99">
        <f t="shared" si="5"/>
        <v>65</v>
      </c>
      <c r="O99">
        <f t="shared" si="6"/>
        <v>0</v>
      </c>
      <c r="P99">
        <f t="shared" si="7"/>
        <v>317</v>
      </c>
    </row>
    <row r="100" spans="2:16" x14ac:dyDescent="0.25">
      <c r="B100" s="2" t="s">
        <v>96</v>
      </c>
      <c r="C100">
        <v>236</v>
      </c>
      <c r="I100">
        <v>53</v>
      </c>
      <c r="M100">
        <f t="shared" si="4"/>
        <v>236</v>
      </c>
      <c r="N100">
        <f t="shared" si="5"/>
        <v>53</v>
      </c>
      <c r="O100">
        <f t="shared" si="6"/>
        <v>0</v>
      </c>
      <c r="P100">
        <f t="shared" si="7"/>
        <v>289</v>
      </c>
    </row>
    <row r="101" spans="2:16" x14ac:dyDescent="0.25">
      <c r="B101" s="2" t="s">
        <v>97</v>
      </c>
      <c r="C101">
        <v>149</v>
      </c>
      <c r="I101">
        <v>46</v>
      </c>
      <c r="M101">
        <f t="shared" si="4"/>
        <v>149</v>
      </c>
      <c r="N101">
        <f t="shared" si="5"/>
        <v>46</v>
      </c>
      <c r="O101">
        <f t="shared" si="6"/>
        <v>0</v>
      </c>
      <c r="P101">
        <f t="shared" si="7"/>
        <v>195</v>
      </c>
    </row>
    <row r="102" spans="2:16" x14ac:dyDescent="0.25">
      <c r="B102" s="2" t="s">
        <v>98</v>
      </c>
      <c r="C102">
        <v>174</v>
      </c>
      <c r="I102">
        <v>53</v>
      </c>
      <c r="M102">
        <f t="shared" si="4"/>
        <v>174</v>
      </c>
      <c r="N102">
        <f t="shared" si="5"/>
        <v>53</v>
      </c>
      <c r="O102">
        <f t="shared" si="6"/>
        <v>0</v>
      </c>
      <c r="P102">
        <f t="shared" si="7"/>
        <v>227</v>
      </c>
    </row>
    <row r="103" spans="2:16" x14ac:dyDescent="0.25">
      <c r="B103" s="2" t="s">
        <v>99</v>
      </c>
      <c r="C103">
        <v>11</v>
      </c>
      <c r="M103">
        <f t="shared" si="4"/>
        <v>11</v>
      </c>
      <c r="N103">
        <f t="shared" si="5"/>
        <v>0</v>
      </c>
      <c r="O103">
        <f t="shared" si="6"/>
        <v>0</v>
      </c>
      <c r="P103">
        <f t="shared" si="7"/>
        <v>11</v>
      </c>
    </row>
    <row r="104" spans="2:16" x14ac:dyDescent="0.25">
      <c r="B104" s="2" t="s">
        <v>100</v>
      </c>
      <c r="C104">
        <v>438</v>
      </c>
      <c r="I104">
        <v>146</v>
      </c>
      <c r="M104">
        <f t="shared" si="4"/>
        <v>438</v>
      </c>
      <c r="N104">
        <f t="shared" si="5"/>
        <v>146</v>
      </c>
      <c r="O104">
        <f t="shared" si="6"/>
        <v>0</v>
      </c>
      <c r="P104">
        <f t="shared" si="7"/>
        <v>584</v>
      </c>
    </row>
    <row r="105" spans="2:16" x14ac:dyDescent="0.25">
      <c r="B105" s="2" t="s">
        <v>101</v>
      </c>
      <c r="C105">
        <v>484</v>
      </c>
      <c r="I105">
        <v>156</v>
      </c>
      <c r="M105">
        <f t="shared" si="4"/>
        <v>484</v>
      </c>
      <c r="N105">
        <f t="shared" si="5"/>
        <v>156</v>
      </c>
      <c r="O105">
        <f t="shared" si="6"/>
        <v>0</v>
      </c>
      <c r="P105">
        <f t="shared" si="7"/>
        <v>640</v>
      </c>
    </row>
    <row r="106" spans="2:16" x14ac:dyDescent="0.25">
      <c r="B106" s="2" t="s">
        <v>102</v>
      </c>
      <c r="G106">
        <v>360</v>
      </c>
      <c r="M106">
        <f t="shared" si="4"/>
        <v>0</v>
      </c>
      <c r="N106">
        <f t="shared" si="5"/>
        <v>0</v>
      </c>
      <c r="O106">
        <f t="shared" si="6"/>
        <v>360</v>
      </c>
      <c r="P106">
        <f t="shared" si="7"/>
        <v>360</v>
      </c>
    </row>
    <row r="107" spans="2:16" x14ac:dyDescent="0.25">
      <c r="B107" s="2" t="s">
        <v>103</v>
      </c>
      <c r="C107">
        <v>1029</v>
      </c>
      <c r="I107">
        <v>332</v>
      </c>
      <c r="M107">
        <f t="shared" si="4"/>
        <v>1029</v>
      </c>
      <c r="N107">
        <f t="shared" si="5"/>
        <v>332</v>
      </c>
      <c r="O107">
        <f t="shared" si="6"/>
        <v>0</v>
      </c>
      <c r="P107">
        <f t="shared" si="7"/>
        <v>1361</v>
      </c>
    </row>
    <row r="108" spans="2:16" x14ac:dyDescent="0.25">
      <c r="B108" s="2" t="s">
        <v>104</v>
      </c>
      <c r="G108">
        <v>604</v>
      </c>
      <c r="M108">
        <f t="shared" si="4"/>
        <v>0</v>
      </c>
      <c r="N108">
        <f t="shared" si="5"/>
        <v>0</v>
      </c>
      <c r="O108">
        <f t="shared" si="6"/>
        <v>604</v>
      </c>
      <c r="P108">
        <f t="shared" si="7"/>
        <v>604</v>
      </c>
    </row>
    <row r="109" spans="2:16" x14ac:dyDescent="0.25">
      <c r="B109" s="2" t="s">
        <v>105</v>
      </c>
      <c r="C109">
        <v>533</v>
      </c>
      <c r="I109">
        <v>165</v>
      </c>
      <c r="M109">
        <f t="shared" si="4"/>
        <v>533</v>
      </c>
      <c r="N109">
        <f t="shared" si="5"/>
        <v>165</v>
      </c>
      <c r="O109">
        <f t="shared" si="6"/>
        <v>0</v>
      </c>
      <c r="P109">
        <f t="shared" si="7"/>
        <v>698</v>
      </c>
    </row>
    <row r="110" spans="2:16" x14ac:dyDescent="0.25">
      <c r="B110" s="2" t="s">
        <v>106</v>
      </c>
      <c r="C110">
        <v>133</v>
      </c>
      <c r="I110">
        <v>37</v>
      </c>
      <c r="M110">
        <f t="shared" si="4"/>
        <v>133</v>
      </c>
      <c r="N110">
        <f t="shared" si="5"/>
        <v>37</v>
      </c>
      <c r="O110">
        <f t="shared" si="6"/>
        <v>0</v>
      </c>
      <c r="P110">
        <f t="shared" si="7"/>
        <v>170</v>
      </c>
    </row>
    <row r="111" spans="2:16" x14ac:dyDescent="0.25">
      <c r="B111" s="2" t="s">
        <v>107</v>
      </c>
      <c r="C111">
        <v>90</v>
      </c>
      <c r="I111">
        <v>18</v>
      </c>
      <c r="M111">
        <f t="shared" si="4"/>
        <v>90</v>
      </c>
      <c r="N111">
        <f t="shared" si="5"/>
        <v>18</v>
      </c>
      <c r="O111">
        <f t="shared" si="6"/>
        <v>0</v>
      </c>
      <c r="P111">
        <f t="shared" si="7"/>
        <v>108</v>
      </c>
    </row>
    <row r="112" spans="2:16" x14ac:dyDescent="0.25">
      <c r="B112" s="2" t="s">
        <v>108</v>
      </c>
      <c r="C112">
        <v>363</v>
      </c>
      <c r="I112">
        <v>145</v>
      </c>
      <c r="M112">
        <f t="shared" si="4"/>
        <v>363</v>
      </c>
      <c r="N112">
        <f t="shared" si="5"/>
        <v>145</v>
      </c>
      <c r="O112">
        <f t="shared" si="6"/>
        <v>0</v>
      </c>
      <c r="P112">
        <f t="shared" si="7"/>
        <v>508</v>
      </c>
    </row>
    <row r="113" spans="2:16" x14ac:dyDescent="0.25">
      <c r="B113" s="2" t="s">
        <v>109</v>
      </c>
      <c r="G113">
        <v>256</v>
      </c>
      <c r="M113">
        <f t="shared" si="4"/>
        <v>0</v>
      </c>
      <c r="N113">
        <f t="shared" si="5"/>
        <v>0</v>
      </c>
      <c r="O113">
        <f t="shared" si="6"/>
        <v>256</v>
      </c>
      <c r="P113">
        <f t="shared" si="7"/>
        <v>256</v>
      </c>
    </row>
    <row r="114" spans="2:16" x14ac:dyDescent="0.25">
      <c r="B114" s="2" t="s">
        <v>110</v>
      </c>
      <c r="C114">
        <v>3724</v>
      </c>
      <c r="I114">
        <v>1116</v>
      </c>
      <c r="M114">
        <f t="shared" si="4"/>
        <v>3724</v>
      </c>
      <c r="N114">
        <f t="shared" si="5"/>
        <v>1116</v>
      </c>
      <c r="O114">
        <f t="shared" si="6"/>
        <v>0</v>
      </c>
      <c r="P114">
        <f t="shared" si="7"/>
        <v>4840</v>
      </c>
    </row>
    <row r="115" spans="2:16" x14ac:dyDescent="0.25">
      <c r="B115" s="2" t="s">
        <v>111</v>
      </c>
      <c r="G115">
        <v>2707</v>
      </c>
      <c r="M115">
        <f t="shared" si="4"/>
        <v>0</v>
      </c>
      <c r="N115">
        <f t="shared" si="5"/>
        <v>0</v>
      </c>
      <c r="O115">
        <f t="shared" si="6"/>
        <v>2707</v>
      </c>
      <c r="P115">
        <f t="shared" si="7"/>
        <v>2707</v>
      </c>
    </row>
    <row r="116" spans="2:16" x14ac:dyDescent="0.25">
      <c r="B116" s="2" t="s">
        <v>112</v>
      </c>
      <c r="C116">
        <v>35</v>
      </c>
      <c r="I116">
        <v>8</v>
      </c>
      <c r="M116">
        <f t="shared" si="4"/>
        <v>35</v>
      </c>
      <c r="N116">
        <f t="shared" si="5"/>
        <v>8</v>
      </c>
      <c r="O116">
        <f t="shared" si="6"/>
        <v>0</v>
      </c>
      <c r="P116">
        <f t="shared" si="7"/>
        <v>43</v>
      </c>
    </row>
    <row r="117" spans="2:16" x14ac:dyDescent="0.25">
      <c r="B117" s="2" t="s">
        <v>113</v>
      </c>
      <c r="G117">
        <v>10</v>
      </c>
      <c r="M117">
        <f t="shared" si="4"/>
        <v>0</v>
      </c>
      <c r="N117">
        <f t="shared" si="5"/>
        <v>0</v>
      </c>
      <c r="O117">
        <f t="shared" si="6"/>
        <v>10</v>
      </c>
      <c r="P117">
        <f t="shared" si="7"/>
        <v>10</v>
      </c>
    </row>
    <row r="118" spans="2:16" x14ac:dyDescent="0.25">
      <c r="B118" s="2" t="s">
        <v>114</v>
      </c>
      <c r="C118">
        <v>20</v>
      </c>
      <c r="M118">
        <f t="shared" si="4"/>
        <v>20</v>
      </c>
      <c r="N118">
        <f t="shared" si="5"/>
        <v>0</v>
      </c>
      <c r="O118">
        <f t="shared" si="6"/>
        <v>0</v>
      </c>
      <c r="P118">
        <f t="shared" si="7"/>
        <v>20</v>
      </c>
    </row>
    <row r="119" spans="2:16" x14ac:dyDescent="0.25">
      <c r="B119" s="2" t="s">
        <v>115</v>
      </c>
      <c r="C119">
        <v>20</v>
      </c>
      <c r="M119">
        <f t="shared" si="4"/>
        <v>20</v>
      </c>
      <c r="N119">
        <f t="shared" si="5"/>
        <v>0</v>
      </c>
      <c r="O119">
        <f t="shared" si="6"/>
        <v>0</v>
      </c>
      <c r="P119">
        <f t="shared" si="7"/>
        <v>20</v>
      </c>
    </row>
    <row r="120" spans="2:16" x14ac:dyDescent="0.25">
      <c r="B120" s="2" t="s">
        <v>116</v>
      </c>
      <c r="C120">
        <v>406</v>
      </c>
      <c r="I120">
        <v>132</v>
      </c>
      <c r="M120">
        <f t="shared" si="4"/>
        <v>406</v>
      </c>
      <c r="N120">
        <f t="shared" si="5"/>
        <v>132</v>
      </c>
      <c r="O120">
        <f t="shared" si="6"/>
        <v>0</v>
      </c>
      <c r="P120">
        <f t="shared" si="7"/>
        <v>538</v>
      </c>
    </row>
    <row r="121" spans="2:16" x14ac:dyDescent="0.25">
      <c r="B121" s="2" t="s">
        <v>117</v>
      </c>
      <c r="G121">
        <v>285</v>
      </c>
      <c r="M121">
        <f t="shared" si="4"/>
        <v>0</v>
      </c>
      <c r="N121">
        <f t="shared" si="5"/>
        <v>0</v>
      </c>
      <c r="O121">
        <f t="shared" si="6"/>
        <v>285</v>
      </c>
      <c r="P121">
        <f t="shared" si="7"/>
        <v>285</v>
      </c>
    </row>
    <row r="122" spans="2:16" x14ac:dyDescent="0.25">
      <c r="B122" s="2" t="s">
        <v>118</v>
      </c>
      <c r="C122">
        <v>12</v>
      </c>
      <c r="M122">
        <f t="shared" si="4"/>
        <v>12</v>
      </c>
      <c r="N122">
        <f t="shared" si="5"/>
        <v>0</v>
      </c>
      <c r="O122">
        <f t="shared" si="6"/>
        <v>0</v>
      </c>
      <c r="P122">
        <f t="shared" si="7"/>
        <v>12</v>
      </c>
    </row>
    <row r="123" spans="2:16" x14ac:dyDescent="0.25">
      <c r="B123" s="2" t="s">
        <v>119</v>
      </c>
      <c r="C123">
        <v>564</v>
      </c>
      <c r="I123">
        <v>139</v>
      </c>
      <c r="M123">
        <f t="shared" si="4"/>
        <v>564</v>
      </c>
      <c r="N123">
        <f t="shared" si="5"/>
        <v>139</v>
      </c>
      <c r="O123">
        <f t="shared" si="6"/>
        <v>0</v>
      </c>
      <c r="P123">
        <f t="shared" si="7"/>
        <v>703</v>
      </c>
    </row>
    <row r="124" spans="2:16" x14ac:dyDescent="0.25">
      <c r="B124" s="2" t="s">
        <v>120</v>
      </c>
      <c r="C124">
        <v>118</v>
      </c>
      <c r="I124">
        <v>41</v>
      </c>
      <c r="M124">
        <f t="shared" si="4"/>
        <v>118</v>
      </c>
      <c r="N124">
        <f t="shared" si="5"/>
        <v>41</v>
      </c>
      <c r="O124">
        <f t="shared" si="6"/>
        <v>0</v>
      </c>
      <c r="P124">
        <f t="shared" si="7"/>
        <v>159</v>
      </c>
    </row>
    <row r="125" spans="2:16" x14ac:dyDescent="0.25">
      <c r="B125" s="2" t="s">
        <v>121</v>
      </c>
      <c r="C125">
        <v>168</v>
      </c>
      <c r="I125">
        <v>49</v>
      </c>
      <c r="M125">
        <f t="shared" si="4"/>
        <v>168</v>
      </c>
      <c r="N125">
        <f t="shared" si="5"/>
        <v>49</v>
      </c>
      <c r="O125">
        <f t="shared" si="6"/>
        <v>0</v>
      </c>
      <c r="P125">
        <f t="shared" si="7"/>
        <v>217</v>
      </c>
    </row>
    <row r="126" spans="2:16" x14ac:dyDescent="0.25">
      <c r="B126" s="2" t="s">
        <v>122</v>
      </c>
      <c r="C126">
        <v>52</v>
      </c>
      <c r="I126">
        <v>15</v>
      </c>
      <c r="M126">
        <f t="shared" si="4"/>
        <v>52</v>
      </c>
      <c r="N126">
        <f t="shared" si="5"/>
        <v>15</v>
      </c>
      <c r="O126">
        <f t="shared" si="6"/>
        <v>0</v>
      </c>
      <c r="P126">
        <f t="shared" si="7"/>
        <v>67</v>
      </c>
    </row>
    <row r="127" spans="2:16" x14ac:dyDescent="0.25">
      <c r="B127" s="2" t="s">
        <v>123</v>
      </c>
      <c r="C127">
        <v>1909</v>
      </c>
      <c r="I127">
        <v>547</v>
      </c>
      <c r="M127">
        <f t="shared" si="4"/>
        <v>1909</v>
      </c>
      <c r="N127">
        <f t="shared" si="5"/>
        <v>547</v>
      </c>
      <c r="O127">
        <f t="shared" si="6"/>
        <v>0</v>
      </c>
      <c r="P127">
        <f t="shared" si="7"/>
        <v>2456</v>
      </c>
    </row>
    <row r="128" spans="2:16" x14ac:dyDescent="0.25">
      <c r="B128" s="2" t="s">
        <v>124</v>
      </c>
      <c r="G128">
        <v>1028</v>
      </c>
      <c r="M128">
        <f t="shared" si="4"/>
        <v>0</v>
      </c>
      <c r="N128">
        <f t="shared" si="5"/>
        <v>0</v>
      </c>
      <c r="O128">
        <f t="shared" si="6"/>
        <v>1028</v>
      </c>
      <c r="P128">
        <f t="shared" si="7"/>
        <v>1028</v>
      </c>
    </row>
    <row r="129" spans="2:16" x14ac:dyDescent="0.25">
      <c r="B129" s="2" t="s">
        <v>125</v>
      </c>
      <c r="C129">
        <v>11</v>
      </c>
      <c r="M129">
        <f t="shared" si="4"/>
        <v>11</v>
      </c>
      <c r="N129">
        <f t="shared" si="5"/>
        <v>0</v>
      </c>
      <c r="O129">
        <f t="shared" si="6"/>
        <v>0</v>
      </c>
      <c r="P129">
        <f t="shared" si="7"/>
        <v>11</v>
      </c>
    </row>
    <row r="130" spans="2:16" x14ac:dyDescent="0.25">
      <c r="B130" s="2" t="s">
        <v>126</v>
      </c>
      <c r="C130">
        <v>171</v>
      </c>
      <c r="G130">
        <v>88</v>
      </c>
      <c r="I130">
        <v>43</v>
      </c>
      <c r="M130">
        <f t="shared" si="4"/>
        <v>171</v>
      </c>
      <c r="N130">
        <f t="shared" si="5"/>
        <v>43</v>
      </c>
      <c r="O130">
        <f t="shared" si="6"/>
        <v>88</v>
      </c>
      <c r="P130">
        <f t="shared" si="7"/>
        <v>302</v>
      </c>
    </row>
    <row r="131" spans="2:16" x14ac:dyDescent="0.25">
      <c r="B131" s="2" t="s">
        <v>127</v>
      </c>
      <c r="C131">
        <v>171</v>
      </c>
      <c r="M131">
        <f t="shared" si="4"/>
        <v>171</v>
      </c>
      <c r="N131">
        <f t="shared" si="5"/>
        <v>0</v>
      </c>
      <c r="O131">
        <f t="shared" si="6"/>
        <v>0</v>
      </c>
      <c r="P131">
        <f t="shared" si="7"/>
        <v>171</v>
      </c>
    </row>
    <row r="132" spans="2:16" x14ac:dyDescent="0.25">
      <c r="B132" s="2" t="s">
        <v>128</v>
      </c>
      <c r="C132">
        <v>81</v>
      </c>
      <c r="I132">
        <v>29</v>
      </c>
      <c r="M132">
        <f t="shared" si="4"/>
        <v>81</v>
      </c>
      <c r="N132">
        <f t="shared" si="5"/>
        <v>29</v>
      </c>
      <c r="O132">
        <f t="shared" si="6"/>
        <v>0</v>
      </c>
      <c r="P132">
        <f t="shared" si="7"/>
        <v>110</v>
      </c>
    </row>
    <row r="133" spans="2:16" x14ac:dyDescent="0.25">
      <c r="B133" s="2" t="s">
        <v>129</v>
      </c>
      <c r="G133">
        <v>57</v>
      </c>
      <c r="M133">
        <f t="shared" si="4"/>
        <v>0</v>
      </c>
      <c r="N133">
        <f t="shared" si="5"/>
        <v>0</v>
      </c>
      <c r="O133">
        <f t="shared" si="6"/>
        <v>57</v>
      </c>
      <c r="P133">
        <f t="shared" si="7"/>
        <v>57</v>
      </c>
    </row>
    <row r="134" spans="2:16" x14ac:dyDescent="0.25">
      <c r="B134" s="2" t="s">
        <v>130</v>
      </c>
      <c r="C134">
        <v>8</v>
      </c>
      <c r="M134">
        <f t="shared" si="4"/>
        <v>8</v>
      </c>
      <c r="N134">
        <f t="shared" si="5"/>
        <v>0</v>
      </c>
      <c r="O134">
        <f t="shared" si="6"/>
        <v>0</v>
      </c>
      <c r="P134">
        <f t="shared" si="7"/>
        <v>8</v>
      </c>
    </row>
    <row r="135" spans="2:16" x14ac:dyDescent="0.25">
      <c r="B135" s="2" t="s">
        <v>131</v>
      </c>
      <c r="C135">
        <v>3</v>
      </c>
      <c r="M135">
        <f t="shared" ref="M135:M198" si="8">SUM(C135:F135)</f>
        <v>3</v>
      </c>
      <c r="N135">
        <f t="shared" ref="N135:N198" si="9">SUM(I135)</f>
        <v>0</v>
      </c>
      <c r="O135">
        <f t="shared" ref="O135:O198" si="10">SUM(G135:H135)</f>
        <v>0</v>
      </c>
      <c r="P135">
        <f t="shared" ref="P135:P198" si="11">SUM(M135:O135)</f>
        <v>3</v>
      </c>
    </row>
    <row r="136" spans="2:16" x14ac:dyDescent="0.25">
      <c r="B136" s="2" t="s">
        <v>132</v>
      </c>
      <c r="C136">
        <v>16</v>
      </c>
      <c r="M136">
        <f t="shared" si="8"/>
        <v>16</v>
      </c>
      <c r="N136">
        <f t="shared" si="9"/>
        <v>0</v>
      </c>
      <c r="O136">
        <f t="shared" si="10"/>
        <v>0</v>
      </c>
      <c r="P136">
        <f t="shared" si="11"/>
        <v>16</v>
      </c>
    </row>
    <row r="137" spans="2:16" x14ac:dyDescent="0.25">
      <c r="B137" s="2" t="s">
        <v>133</v>
      </c>
      <c r="C137">
        <v>5</v>
      </c>
      <c r="M137">
        <f t="shared" si="8"/>
        <v>5</v>
      </c>
      <c r="N137">
        <f t="shared" si="9"/>
        <v>0</v>
      </c>
      <c r="O137">
        <f t="shared" si="10"/>
        <v>0</v>
      </c>
      <c r="P137">
        <f t="shared" si="11"/>
        <v>5</v>
      </c>
    </row>
    <row r="138" spans="2:16" x14ac:dyDescent="0.25">
      <c r="B138" s="2" t="s">
        <v>134</v>
      </c>
      <c r="C138">
        <v>3</v>
      </c>
      <c r="M138">
        <f t="shared" si="8"/>
        <v>3</v>
      </c>
      <c r="N138">
        <f t="shared" si="9"/>
        <v>0</v>
      </c>
      <c r="O138">
        <f t="shared" si="10"/>
        <v>0</v>
      </c>
      <c r="P138">
        <f t="shared" si="11"/>
        <v>3</v>
      </c>
    </row>
    <row r="139" spans="2:16" x14ac:dyDescent="0.25">
      <c r="B139" s="2" t="s">
        <v>135</v>
      </c>
      <c r="C139">
        <v>1013</v>
      </c>
      <c r="D139">
        <v>27</v>
      </c>
      <c r="I139">
        <v>276</v>
      </c>
      <c r="M139">
        <f t="shared" si="8"/>
        <v>1040</v>
      </c>
      <c r="N139">
        <f t="shared" si="9"/>
        <v>276</v>
      </c>
      <c r="O139">
        <f t="shared" si="10"/>
        <v>0</v>
      </c>
      <c r="P139">
        <f t="shared" si="11"/>
        <v>1316</v>
      </c>
    </row>
    <row r="140" spans="2:16" x14ac:dyDescent="0.25">
      <c r="B140" s="2" t="s">
        <v>136</v>
      </c>
      <c r="G140">
        <v>572</v>
      </c>
      <c r="M140">
        <f t="shared" si="8"/>
        <v>0</v>
      </c>
      <c r="N140">
        <f t="shared" si="9"/>
        <v>0</v>
      </c>
      <c r="O140">
        <f t="shared" si="10"/>
        <v>572</v>
      </c>
      <c r="P140">
        <f t="shared" si="11"/>
        <v>572</v>
      </c>
    </row>
    <row r="141" spans="2:16" x14ac:dyDescent="0.25">
      <c r="B141" s="2" t="s">
        <v>137</v>
      </c>
      <c r="C141">
        <v>446</v>
      </c>
      <c r="I141">
        <v>126</v>
      </c>
      <c r="M141">
        <f t="shared" si="8"/>
        <v>446</v>
      </c>
      <c r="N141">
        <f t="shared" si="9"/>
        <v>126</v>
      </c>
      <c r="O141">
        <f t="shared" si="10"/>
        <v>0</v>
      </c>
      <c r="P141">
        <f t="shared" si="11"/>
        <v>572</v>
      </c>
    </row>
    <row r="142" spans="2:16" x14ac:dyDescent="0.25">
      <c r="B142" s="2" t="s">
        <v>138</v>
      </c>
      <c r="G142">
        <v>237</v>
      </c>
      <c r="M142">
        <f t="shared" si="8"/>
        <v>0</v>
      </c>
      <c r="N142">
        <f t="shared" si="9"/>
        <v>0</v>
      </c>
      <c r="O142">
        <f t="shared" si="10"/>
        <v>237</v>
      </c>
      <c r="P142">
        <f t="shared" si="11"/>
        <v>237</v>
      </c>
    </row>
    <row r="143" spans="2:16" x14ac:dyDescent="0.25">
      <c r="B143" s="2" t="s">
        <v>139</v>
      </c>
      <c r="C143">
        <v>67</v>
      </c>
      <c r="M143">
        <f t="shared" si="8"/>
        <v>67</v>
      </c>
      <c r="N143">
        <f t="shared" si="9"/>
        <v>0</v>
      </c>
      <c r="O143">
        <f t="shared" si="10"/>
        <v>0</v>
      </c>
      <c r="P143">
        <f t="shared" si="11"/>
        <v>67</v>
      </c>
    </row>
    <row r="144" spans="2:16" x14ac:dyDescent="0.25">
      <c r="B144" s="2" t="s">
        <v>140</v>
      </c>
      <c r="C144">
        <v>36</v>
      </c>
      <c r="G144">
        <v>13</v>
      </c>
      <c r="I144">
        <v>6</v>
      </c>
      <c r="M144">
        <f t="shared" si="8"/>
        <v>36</v>
      </c>
      <c r="N144">
        <f t="shared" si="9"/>
        <v>6</v>
      </c>
      <c r="O144">
        <f t="shared" si="10"/>
        <v>13</v>
      </c>
      <c r="P144">
        <f t="shared" si="11"/>
        <v>55</v>
      </c>
    </row>
    <row r="145" spans="2:16" x14ac:dyDescent="0.25">
      <c r="B145" s="2" t="s">
        <v>141</v>
      </c>
      <c r="C145">
        <v>48</v>
      </c>
      <c r="G145">
        <v>20</v>
      </c>
      <c r="I145">
        <v>14</v>
      </c>
      <c r="M145">
        <f t="shared" si="8"/>
        <v>48</v>
      </c>
      <c r="N145">
        <f t="shared" si="9"/>
        <v>14</v>
      </c>
      <c r="O145">
        <f t="shared" si="10"/>
        <v>20</v>
      </c>
      <c r="P145">
        <f t="shared" si="11"/>
        <v>82</v>
      </c>
    </row>
    <row r="146" spans="2:16" x14ac:dyDescent="0.25">
      <c r="B146" s="2" t="s">
        <v>142</v>
      </c>
      <c r="C146">
        <v>98</v>
      </c>
      <c r="G146">
        <v>64</v>
      </c>
      <c r="I146">
        <v>26</v>
      </c>
      <c r="M146">
        <f t="shared" si="8"/>
        <v>98</v>
      </c>
      <c r="N146">
        <f t="shared" si="9"/>
        <v>26</v>
      </c>
      <c r="O146">
        <f t="shared" si="10"/>
        <v>64</v>
      </c>
      <c r="P146">
        <f t="shared" si="11"/>
        <v>188</v>
      </c>
    </row>
    <row r="147" spans="2:16" x14ac:dyDescent="0.25">
      <c r="B147" s="2" t="s">
        <v>143</v>
      </c>
      <c r="C147">
        <v>23</v>
      </c>
      <c r="M147">
        <f t="shared" si="8"/>
        <v>23</v>
      </c>
      <c r="N147">
        <f t="shared" si="9"/>
        <v>0</v>
      </c>
      <c r="O147">
        <f t="shared" si="10"/>
        <v>0</v>
      </c>
      <c r="P147">
        <f t="shared" si="11"/>
        <v>23</v>
      </c>
    </row>
    <row r="148" spans="2:16" x14ac:dyDescent="0.25">
      <c r="B148" s="2" t="s">
        <v>144</v>
      </c>
      <c r="C148">
        <v>96</v>
      </c>
      <c r="I148">
        <v>30</v>
      </c>
      <c r="M148">
        <f t="shared" si="8"/>
        <v>96</v>
      </c>
      <c r="N148">
        <f t="shared" si="9"/>
        <v>30</v>
      </c>
      <c r="O148">
        <f t="shared" si="10"/>
        <v>0</v>
      </c>
      <c r="P148">
        <f t="shared" si="11"/>
        <v>126</v>
      </c>
    </row>
    <row r="149" spans="2:16" x14ac:dyDescent="0.25">
      <c r="B149" s="2" t="s">
        <v>145</v>
      </c>
      <c r="G149">
        <v>68</v>
      </c>
      <c r="M149">
        <f t="shared" si="8"/>
        <v>0</v>
      </c>
      <c r="N149">
        <f t="shared" si="9"/>
        <v>0</v>
      </c>
      <c r="O149">
        <f t="shared" si="10"/>
        <v>68</v>
      </c>
      <c r="P149">
        <f t="shared" si="11"/>
        <v>68</v>
      </c>
    </row>
    <row r="150" spans="2:16" x14ac:dyDescent="0.25">
      <c r="B150" s="2" t="s">
        <v>146</v>
      </c>
      <c r="C150">
        <v>17</v>
      </c>
      <c r="M150">
        <f t="shared" si="8"/>
        <v>17</v>
      </c>
      <c r="N150">
        <f t="shared" si="9"/>
        <v>0</v>
      </c>
      <c r="O150">
        <f t="shared" si="10"/>
        <v>0</v>
      </c>
      <c r="P150">
        <f t="shared" si="11"/>
        <v>17</v>
      </c>
    </row>
    <row r="151" spans="2:16" x14ac:dyDescent="0.25">
      <c r="B151" s="2" t="s">
        <v>147</v>
      </c>
      <c r="C151">
        <v>242</v>
      </c>
      <c r="I151">
        <v>67</v>
      </c>
      <c r="M151">
        <f t="shared" si="8"/>
        <v>242</v>
      </c>
      <c r="N151">
        <f t="shared" si="9"/>
        <v>67</v>
      </c>
      <c r="O151">
        <f t="shared" si="10"/>
        <v>0</v>
      </c>
      <c r="P151">
        <f t="shared" si="11"/>
        <v>309</v>
      </c>
    </row>
    <row r="152" spans="2:16" x14ac:dyDescent="0.25">
      <c r="B152" s="2" t="s">
        <v>148</v>
      </c>
      <c r="G152">
        <v>109</v>
      </c>
      <c r="M152">
        <f t="shared" si="8"/>
        <v>0</v>
      </c>
      <c r="N152">
        <f t="shared" si="9"/>
        <v>0</v>
      </c>
      <c r="O152">
        <f t="shared" si="10"/>
        <v>109</v>
      </c>
      <c r="P152">
        <f t="shared" si="11"/>
        <v>109</v>
      </c>
    </row>
    <row r="153" spans="2:16" x14ac:dyDescent="0.25">
      <c r="B153" s="2" t="s">
        <v>149</v>
      </c>
      <c r="C153">
        <v>969</v>
      </c>
      <c r="I153">
        <v>270</v>
      </c>
      <c r="M153">
        <f t="shared" si="8"/>
        <v>969</v>
      </c>
      <c r="N153">
        <f t="shared" si="9"/>
        <v>270</v>
      </c>
      <c r="O153">
        <f t="shared" si="10"/>
        <v>0</v>
      </c>
      <c r="P153">
        <f t="shared" si="11"/>
        <v>1239</v>
      </c>
    </row>
    <row r="154" spans="2:16" x14ac:dyDescent="0.25">
      <c r="B154" s="2" t="s">
        <v>150</v>
      </c>
      <c r="G154">
        <v>531</v>
      </c>
      <c r="M154">
        <f t="shared" si="8"/>
        <v>0</v>
      </c>
      <c r="N154">
        <f t="shared" si="9"/>
        <v>0</v>
      </c>
      <c r="O154">
        <f t="shared" si="10"/>
        <v>531</v>
      </c>
      <c r="P154">
        <f t="shared" si="11"/>
        <v>531</v>
      </c>
    </row>
    <row r="155" spans="2:16" x14ac:dyDescent="0.25">
      <c r="B155" s="2" t="s">
        <v>151</v>
      </c>
      <c r="C155">
        <v>27</v>
      </c>
      <c r="M155">
        <f t="shared" si="8"/>
        <v>27</v>
      </c>
      <c r="N155">
        <f t="shared" si="9"/>
        <v>0</v>
      </c>
      <c r="O155">
        <f t="shared" si="10"/>
        <v>0</v>
      </c>
      <c r="P155">
        <f t="shared" si="11"/>
        <v>27</v>
      </c>
    </row>
    <row r="156" spans="2:16" x14ac:dyDescent="0.25">
      <c r="B156" s="2" t="s">
        <v>152</v>
      </c>
      <c r="C156">
        <v>316</v>
      </c>
      <c r="I156">
        <v>86</v>
      </c>
      <c r="M156">
        <f t="shared" si="8"/>
        <v>316</v>
      </c>
      <c r="N156">
        <f t="shared" si="9"/>
        <v>86</v>
      </c>
      <c r="O156">
        <f t="shared" si="10"/>
        <v>0</v>
      </c>
      <c r="P156">
        <f t="shared" si="11"/>
        <v>402</v>
      </c>
    </row>
    <row r="157" spans="2:16" x14ac:dyDescent="0.25">
      <c r="B157" s="2" t="s">
        <v>153</v>
      </c>
      <c r="C157">
        <v>247</v>
      </c>
      <c r="I157">
        <v>83</v>
      </c>
      <c r="M157">
        <f t="shared" si="8"/>
        <v>247</v>
      </c>
      <c r="N157">
        <f t="shared" si="9"/>
        <v>83</v>
      </c>
      <c r="O157">
        <f t="shared" si="10"/>
        <v>0</v>
      </c>
      <c r="P157">
        <f t="shared" si="11"/>
        <v>330</v>
      </c>
    </row>
    <row r="158" spans="2:16" x14ac:dyDescent="0.25">
      <c r="B158" s="2" t="s">
        <v>154</v>
      </c>
      <c r="G158">
        <v>143</v>
      </c>
      <c r="M158">
        <f t="shared" si="8"/>
        <v>0</v>
      </c>
      <c r="N158">
        <f t="shared" si="9"/>
        <v>0</v>
      </c>
      <c r="O158">
        <f t="shared" si="10"/>
        <v>143</v>
      </c>
      <c r="P158">
        <f t="shared" si="11"/>
        <v>143</v>
      </c>
    </row>
    <row r="159" spans="2:16" x14ac:dyDescent="0.25">
      <c r="B159" s="2" t="s">
        <v>155</v>
      </c>
      <c r="C159">
        <v>19</v>
      </c>
      <c r="M159">
        <f t="shared" si="8"/>
        <v>19</v>
      </c>
      <c r="N159">
        <f t="shared" si="9"/>
        <v>0</v>
      </c>
      <c r="O159">
        <f t="shared" si="10"/>
        <v>0</v>
      </c>
      <c r="P159">
        <f t="shared" si="11"/>
        <v>19</v>
      </c>
    </row>
    <row r="160" spans="2:16" x14ac:dyDescent="0.25">
      <c r="B160" s="2" t="s">
        <v>156</v>
      </c>
      <c r="C160">
        <v>180</v>
      </c>
      <c r="I160">
        <v>48</v>
      </c>
      <c r="M160">
        <f t="shared" si="8"/>
        <v>180</v>
      </c>
      <c r="N160">
        <f t="shared" si="9"/>
        <v>48</v>
      </c>
      <c r="O160">
        <f t="shared" si="10"/>
        <v>0</v>
      </c>
      <c r="P160">
        <f t="shared" si="11"/>
        <v>228</v>
      </c>
    </row>
    <row r="161" spans="2:16" x14ac:dyDescent="0.25">
      <c r="B161" s="2" t="s">
        <v>157</v>
      </c>
      <c r="G161">
        <v>290</v>
      </c>
      <c r="M161">
        <f t="shared" si="8"/>
        <v>0</v>
      </c>
      <c r="N161">
        <f t="shared" si="9"/>
        <v>0</v>
      </c>
      <c r="O161">
        <f t="shared" si="10"/>
        <v>290</v>
      </c>
      <c r="P161">
        <f t="shared" si="11"/>
        <v>290</v>
      </c>
    </row>
    <row r="162" spans="2:16" x14ac:dyDescent="0.25">
      <c r="B162" s="2" t="s">
        <v>158</v>
      </c>
      <c r="C162">
        <v>37</v>
      </c>
      <c r="M162">
        <f t="shared" si="8"/>
        <v>37</v>
      </c>
      <c r="N162">
        <f t="shared" si="9"/>
        <v>0</v>
      </c>
      <c r="O162">
        <f t="shared" si="10"/>
        <v>0</v>
      </c>
      <c r="P162">
        <f t="shared" si="11"/>
        <v>37</v>
      </c>
    </row>
    <row r="163" spans="2:16" x14ac:dyDescent="0.25">
      <c r="B163" s="2" t="s">
        <v>159</v>
      </c>
      <c r="C163">
        <v>360</v>
      </c>
      <c r="I163">
        <v>132</v>
      </c>
      <c r="M163">
        <f t="shared" si="8"/>
        <v>360</v>
      </c>
      <c r="N163">
        <f t="shared" si="9"/>
        <v>132</v>
      </c>
      <c r="O163">
        <f t="shared" si="10"/>
        <v>0</v>
      </c>
      <c r="P163">
        <f t="shared" si="11"/>
        <v>492</v>
      </c>
    </row>
    <row r="164" spans="2:16" x14ac:dyDescent="0.25">
      <c r="B164" s="2" t="s">
        <v>160</v>
      </c>
      <c r="C164">
        <v>56</v>
      </c>
      <c r="G164">
        <v>32</v>
      </c>
      <c r="I164">
        <v>23</v>
      </c>
      <c r="M164">
        <f t="shared" si="8"/>
        <v>56</v>
      </c>
      <c r="N164">
        <f t="shared" si="9"/>
        <v>23</v>
      </c>
      <c r="O164">
        <f t="shared" si="10"/>
        <v>32</v>
      </c>
      <c r="P164">
        <f t="shared" si="11"/>
        <v>111</v>
      </c>
    </row>
    <row r="165" spans="2:16" x14ac:dyDescent="0.25">
      <c r="B165" s="2" t="s">
        <v>161</v>
      </c>
      <c r="C165">
        <v>80</v>
      </c>
      <c r="G165">
        <v>43</v>
      </c>
      <c r="I165">
        <v>17</v>
      </c>
      <c r="M165">
        <f t="shared" si="8"/>
        <v>80</v>
      </c>
      <c r="N165">
        <f t="shared" si="9"/>
        <v>17</v>
      </c>
      <c r="O165">
        <f t="shared" si="10"/>
        <v>43</v>
      </c>
      <c r="P165">
        <f t="shared" si="11"/>
        <v>140</v>
      </c>
    </row>
    <row r="166" spans="2:16" x14ac:dyDescent="0.25">
      <c r="B166" s="2" t="s">
        <v>162</v>
      </c>
      <c r="C166">
        <v>20</v>
      </c>
      <c r="G166">
        <v>17</v>
      </c>
      <c r="I166">
        <v>7</v>
      </c>
      <c r="M166">
        <f t="shared" si="8"/>
        <v>20</v>
      </c>
      <c r="N166">
        <f t="shared" si="9"/>
        <v>7</v>
      </c>
      <c r="O166">
        <f t="shared" si="10"/>
        <v>17</v>
      </c>
      <c r="P166">
        <f t="shared" si="11"/>
        <v>44</v>
      </c>
    </row>
    <row r="167" spans="2:16" x14ac:dyDescent="0.25">
      <c r="B167" s="2" t="s">
        <v>163</v>
      </c>
      <c r="C167">
        <v>216</v>
      </c>
      <c r="I167">
        <v>75</v>
      </c>
      <c r="M167">
        <f t="shared" si="8"/>
        <v>216</v>
      </c>
      <c r="N167">
        <f t="shared" si="9"/>
        <v>75</v>
      </c>
      <c r="O167">
        <f t="shared" si="10"/>
        <v>0</v>
      </c>
      <c r="P167">
        <f t="shared" si="11"/>
        <v>291</v>
      </c>
    </row>
    <row r="168" spans="2:16" x14ac:dyDescent="0.25">
      <c r="B168" s="2" t="s">
        <v>164</v>
      </c>
      <c r="G168">
        <v>149</v>
      </c>
      <c r="M168">
        <f t="shared" si="8"/>
        <v>0</v>
      </c>
      <c r="N168">
        <f t="shared" si="9"/>
        <v>0</v>
      </c>
      <c r="O168">
        <f t="shared" si="10"/>
        <v>149</v>
      </c>
      <c r="P168">
        <f t="shared" si="11"/>
        <v>149</v>
      </c>
    </row>
    <row r="169" spans="2:16" x14ac:dyDescent="0.25">
      <c r="B169" s="2" t="s">
        <v>165</v>
      </c>
      <c r="C169">
        <v>892</v>
      </c>
      <c r="I169">
        <v>310</v>
      </c>
      <c r="M169">
        <f t="shared" si="8"/>
        <v>892</v>
      </c>
      <c r="N169">
        <f t="shared" si="9"/>
        <v>310</v>
      </c>
      <c r="O169">
        <f t="shared" si="10"/>
        <v>0</v>
      </c>
      <c r="P169">
        <f t="shared" si="11"/>
        <v>1202</v>
      </c>
    </row>
    <row r="170" spans="2:16" x14ac:dyDescent="0.25">
      <c r="B170" s="2" t="s">
        <v>166</v>
      </c>
      <c r="G170">
        <v>533</v>
      </c>
      <c r="M170">
        <f t="shared" si="8"/>
        <v>0</v>
      </c>
      <c r="N170">
        <f t="shared" si="9"/>
        <v>0</v>
      </c>
      <c r="O170">
        <f t="shared" si="10"/>
        <v>533</v>
      </c>
      <c r="P170">
        <f t="shared" si="11"/>
        <v>533</v>
      </c>
    </row>
    <row r="171" spans="2:16" x14ac:dyDescent="0.25">
      <c r="B171" s="2" t="s">
        <v>167</v>
      </c>
      <c r="C171">
        <v>280</v>
      </c>
      <c r="G171">
        <v>142</v>
      </c>
      <c r="I171">
        <v>77</v>
      </c>
      <c r="M171">
        <f t="shared" si="8"/>
        <v>280</v>
      </c>
      <c r="N171">
        <f t="shared" si="9"/>
        <v>77</v>
      </c>
      <c r="O171">
        <f t="shared" si="10"/>
        <v>142</v>
      </c>
      <c r="P171">
        <f t="shared" si="11"/>
        <v>499</v>
      </c>
    </row>
    <row r="172" spans="2:16" x14ac:dyDescent="0.25">
      <c r="B172" s="2" t="s">
        <v>168</v>
      </c>
      <c r="C172">
        <v>36</v>
      </c>
      <c r="M172">
        <f t="shared" si="8"/>
        <v>36</v>
      </c>
      <c r="N172">
        <f t="shared" si="9"/>
        <v>0</v>
      </c>
      <c r="O172">
        <f t="shared" si="10"/>
        <v>0</v>
      </c>
      <c r="P172">
        <f t="shared" si="11"/>
        <v>36</v>
      </c>
    </row>
    <row r="173" spans="2:16" x14ac:dyDescent="0.25">
      <c r="B173" s="2" t="s">
        <v>169</v>
      </c>
      <c r="D173">
        <v>4</v>
      </c>
      <c r="M173">
        <f t="shared" si="8"/>
        <v>4</v>
      </c>
      <c r="N173">
        <f t="shared" si="9"/>
        <v>0</v>
      </c>
      <c r="O173">
        <f t="shared" si="10"/>
        <v>0</v>
      </c>
      <c r="P173">
        <f t="shared" si="11"/>
        <v>4</v>
      </c>
    </row>
    <row r="174" spans="2:16" x14ac:dyDescent="0.25">
      <c r="B174" s="2" t="s">
        <v>170</v>
      </c>
      <c r="C174">
        <v>4233</v>
      </c>
      <c r="I174">
        <v>1204</v>
      </c>
      <c r="M174">
        <f t="shared" si="8"/>
        <v>4233</v>
      </c>
      <c r="N174">
        <f t="shared" si="9"/>
        <v>1204</v>
      </c>
      <c r="O174">
        <f t="shared" si="10"/>
        <v>0</v>
      </c>
      <c r="P174">
        <f t="shared" si="11"/>
        <v>5437</v>
      </c>
    </row>
    <row r="175" spans="2:16" x14ac:dyDescent="0.25">
      <c r="B175" s="2" t="s">
        <v>171</v>
      </c>
      <c r="G175">
        <v>2579</v>
      </c>
      <c r="M175">
        <f t="shared" si="8"/>
        <v>0</v>
      </c>
      <c r="N175">
        <f t="shared" si="9"/>
        <v>0</v>
      </c>
      <c r="O175">
        <f t="shared" si="10"/>
        <v>2579</v>
      </c>
      <c r="P175">
        <f t="shared" si="11"/>
        <v>2579</v>
      </c>
    </row>
    <row r="176" spans="2:16" x14ac:dyDescent="0.25">
      <c r="B176" s="2" t="s">
        <v>172</v>
      </c>
      <c r="C176">
        <v>38</v>
      </c>
      <c r="M176">
        <f t="shared" si="8"/>
        <v>38</v>
      </c>
      <c r="N176">
        <f t="shared" si="9"/>
        <v>0</v>
      </c>
      <c r="O176">
        <f t="shared" si="10"/>
        <v>0</v>
      </c>
      <c r="P176">
        <f t="shared" si="11"/>
        <v>38</v>
      </c>
    </row>
    <row r="177" spans="2:16" x14ac:dyDescent="0.25">
      <c r="B177" s="2" t="s">
        <v>173</v>
      </c>
      <c r="C177">
        <v>13</v>
      </c>
      <c r="M177">
        <f t="shared" si="8"/>
        <v>13</v>
      </c>
      <c r="N177">
        <f t="shared" si="9"/>
        <v>0</v>
      </c>
      <c r="O177">
        <f t="shared" si="10"/>
        <v>0</v>
      </c>
      <c r="P177">
        <f t="shared" si="11"/>
        <v>13</v>
      </c>
    </row>
    <row r="178" spans="2:16" x14ac:dyDescent="0.25">
      <c r="B178" s="2" t="s">
        <v>174</v>
      </c>
      <c r="C178">
        <v>14</v>
      </c>
      <c r="M178">
        <f t="shared" si="8"/>
        <v>14</v>
      </c>
      <c r="N178">
        <f t="shared" si="9"/>
        <v>0</v>
      </c>
      <c r="O178">
        <f t="shared" si="10"/>
        <v>0</v>
      </c>
      <c r="P178">
        <f t="shared" si="11"/>
        <v>14</v>
      </c>
    </row>
    <row r="179" spans="2:16" x14ac:dyDescent="0.25">
      <c r="B179" s="2" t="s">
        <v>175</v>
      </c>
      <c r="C179">
        <v>75</v>
      </c>
      <c r="I179">
        <v>19</v>
      </c>
      <c r="M179">
        <f t="shared" si="8"/>
        <v>75</v>
      </c>
      <c r="N179">
        <f t="shared" si="9"/>
        <v>19</v>
      </c>
      <c r="O179">
        <f t="shared" si="10"/>
        <v>0</v>
      </c>
      <c r="P179">
        <f t="shared" si="11"/>
        <v>94</v>
      </c>
    </row>
    <row r="180" spans="2:16" x14ac:dyDescent="0.25">
      <c r="B180" s="2" t="s">
        <v>176</v>
      </c>
      <c r="G180">
        <v>26</v>
      </c>
      <c r="M180">
        <f t="shared" si="8"/>
        <v>0</v>
      </c>
      <c r="N180">
        <f t="shared" si="9"/>
        <v>0</v>
      </c>
      <c r="O180">
        <f t="shared" si="10"/>
        <v>26</v>
      </c>
      <c r="P180">
        <f t="shared" si="11"/>
        <v>26</v>
      </c>
    </row>
    <row r="181" spans="2:16" x14ac:dyDescent="0.25">
      <c r="B181" s="2" t="s">
        <v>177</v>
      </c>
      <c r="C181">
        <v>223</v>
      </c>
      <c r="I181">
        <v>65</v>
      </c>
      <c r="M181">
        <f t="shared" si="8"/>
        <v>223</v>
      </c>
      <c r="N181">
        <f t="shared" si="9"/>
        <v>65</v>
      </c>
      <c r="O181">
        <f t="shared" si="10"/>
        <v>0</v>
      </c>
      <c r="P181">
        <f t="shared" si="11"/>
        <v>288</v>
      </c>
    </row>
    <row r="182" spans="2:16" x14ac:dyDescent="0.25">
      <c r="B182" s="2" t="s">
        <v>178</v>
      </c>
      <c r="G182">
        <v>131</v>
      </c>
      <c r="M182">
        <f t="shared" si="8"/>
        <v>0</v>
      </c>
      <c r="N182">
        <f t="shared" si="9"/>
        <v>0</v>
      </c>
      <c r="O182">
        <f t="shared" si="10"/>
        <v>131</v>
      </c>
      <c r="P182">
        <f t="shared" si="11"/>
        <v>131</v>
      </c>
    </row>
    <row r="183" spans="2:16" x14ac:dyDescent="0.25">
      <c r="B183" s="2" t="s">
        <v>179</v>
      </c>
      <c r="C183">
        <v>664</v>
      </c>
      <c r="G183">
        <v>363</v>
      </c>
      <c r="I183">
        <v>186</v>
      </c>
      <c r="M183">
        <f t="shared" si="8"/>
        <v>664</v>
      </c>
      <c r="N183">
        <f t="shared" si="9"/>
        <v>186</v>
      </c>
      <c r="O183">
        <f t="shared" si="10"/>
        <v>363</v>
      </c>
      <c r="P183">
        <f t="shared" si="11"/>
        <v>1213</v>
      </c>
    </row>
    <row r="184" spans="2:16" x14ac:dyDescent="0.25">
      <c r="B184" s="2" t="s">
        <v>180</v>
      </c>
      <c r="C184">
        <v>392</v>
      </c>
      <c r="I184">
        <v>126</v>
      </c>
      <c r="M184">
        <f t="shared" si="8"/>
        <v>392</v>
      </c>
      <c r="N184">
        <f t="shared" si="9"/>
        <v>126</v>
      </c>
      <c r="O184">
        <f t="shared" si="10"/>
        <v>0</v>
      </c>
      <c r="P184">
        <f t="shared" si="11"/>
        <v>518</v>
      </c>
    </row>
    <row r="185" spans="2:16" x14ac:dyDescent="0.25">
      <c r="B185" s="2" t="s">
        <v>181</v>
      </c>
      <c r="G185">
        <v>312</v>
      </c>
      <c r="M185">
        <f t="shared" si="8"/>
        <v>0</v>
      </c>
      <c r="N185">
        <f t="shared" si="9"/>
        <v>0</v>
      </c>
      <c r="O185">
        <f t="shared" si="10"/>
        <v>312</v>
      </c>
      <c r="P185">
        <f t="shared" si="11"/>
        <v>312</v>
      </c>
    </row>
    <row r="186" spans="2:16" x14ac:dyDescent="0.25">
      <c r="B186" s="2" t="s">
        <v>182</v>
      </c>
      <c r="C186">
        <v>62</v>
      </c>
      <c r="I186">
        <v>16</v>
      </c>
      <c r="M186">
        <f t="shared" si="8"/>
        <v>62</v>
      </c>
      <c r="N186">
        <f t="shared" si="9"/>
        <v>16</v>
      </c>
      <c r="O186">
        <f t="shared" si="10"/>
        <v>0</v>
      </c>
      <c r="P186">
        <f t="shared" si="11"/>
        <v>78</v>
      </c>
    </row>
    <row r="187" spans="2:16" x14ac:dyDescent="0.25">
      <c r="B187" s="2" t="s">
        <v>183</v>
      </c>
      <c r="C187">
        <v>18</v>
      </c>
      <c r="M187">
        <f t="shared" si="8"/>
        <v>18</v>
      </c>
      <c r="N187">
        <f t="shared" si="9"/>
        <v>0</v>
      </c>
      <c r="O187">
        <f t="shared" si="10"/>
        <v>0</v>
      </c>
      <c r="P187">
        <f t="shared" si="11"/>
        <v>18</v>
      </c>
    </row>
    <row r="188" spans="2:16" x14ac:dyDescent="0.25">
      <c r="B188" s="2" t="s">
        <v>184</v>
      </c>
      <c r="C188">
        <v>6</v>
      </c>
      <c r="M188">
        <f t="shared" si="8"/>
        <v>6</v>
      </c>
      <c r="N188">
        <f t="shared" si="9"/>
        <v>0</v>
      </c>
      <c r="O188">
        <f t="shared" si="10"/>
        <v>0</v>
      </c>
      <c r="P188">
        <f t="shared" si="11"/>
        <v>6</v>
      </c>
    </row>
    <row r="189" spans="2:16" x14ac:dyDescent="0.25">
      <c r="B189" s="2" t="s">
        <v>185</v>
      </c>
      <c r="C189">
        <v>24</v>
      </c>
      <c r="M189">
        <f t="shared" si="8"/>
        <v>24</v>
      </c>
      <c r="N189">
        <f t="shared" si="9"/>
        <v>0</v>
      </c>
      <c r="O189">
        <f t="shared" si="10"/>
        <v>0</v>
      </c>
      <c r="P189">
        <f t="shared" si="11"/>
        <v>24</v>
      </c>
    </row>
    <row r="190" spans="2:16" x14ac:dyDescent="0.25">
      <c r="B190" s="2" t="s">
        <v>186</v>
      </c>
      <c r="C190">
        <v>17</v>
      </c>
      <c r="M190">
        <f t="shared" si="8"/>
        <v>17</v>
      </c>
      <c r="N190">
        <f t="shared" si="9"/>
        <v>0</v>
      </c>
      <c r="O190">
        <f t="shared" si="10"/>
        <v>0</v>
      </c>
      <c r="P190">
        <f t="shared" si="11"/>
        <v>17</v>
      </c>
    </row>
    <row r="191" spans="2:16" x14ac:dyDescent="0.25">
      <c r="B191" s="2" t="s">
        <v>187</v>
      </c>
      <c r="C191">
        <v>136</v>
      </c>
      <c r="I191">
        <v>40</v>
      </c>
      <c r="M191">
        <f t="shared" si="8"/>
        <v>136</v>
      </c>
      <c r="N191">
        <f t="shared" si="9"/>
        <v>40</v>
      </c>
      <c r="O191">
        <f t="shared" si="10"/>
        <v>0</v>
      </c>
      <c r="P191">
        <f t="shared" si="11"/>
        <v>176</v>
      </c>
    </row>
    <row r="192" spans="2:16" x14ac:dyDescent="0.25">
      <c r="B192" s="2" t="s">
        <v>188</v>
      </c>
      <c r="G192">
        <v>67</v>
      </c>
      <c r="M192">
        <f t="shared" si="8"/>
        <v>0</v>
      </c>
      <c r="N192">
        <f t="shared" si="9"/>
        <v>0</v>
      </c>
      <c r="O192">
        <f t="shared" si="10"/>
        <v>67</v>
      </c>
      <c r="P192">
        <f t="shared" si="11"/>
        <v>67</v>
      </c>
    </row>
    <row r="193" spans="2:16" x14ac:dyDescent="0.25">
      <c r="B193" s="2" t="s">
        <v>189</v>
      </c>
      <c r="C193">
        <v>126</v>
      </c>
      <c r="G193">
        <v>66</v>
      </c>
      <c r="I193">
        <v>28</v>
      </c>
      <c r="M193">
        <f t="shared" si="8"/>
        <v>126</v>
      </c>
      <c r="N193">
        <f t="shared" si="9"/>
        <v>28</v>
      </c>
      <c r="O193">
        <f t="shared" si="10"/>
        <v>66</v>
      </c>
      <c r="P193">
        <f t="shared" si="11"/>
        <v>220</v>
      </c>
    </row>
    <row r="194" spans="2:16" x14ac:dyDescent="0.25">
      <c r="B194" s="2" t="s">
        <v>190</v>
      </c>
      <c r="C194">
        <v>51</v>
      </c>
      <c r="G194">
        <v>32</v>
      </c>
      <c r="I194">
        <v>16</v>
      </c>
      <c r="M194">
        <f t="shared" si="8"/>
        <v>51</v>
      </c>
      <c r="N194">
        <f t="shared" si="9"/>
        <v>16</v>
      </c>
      <c r="O194">
        <f t="shared" si="10"/>
        <v>32</v>
      </c>
      <c r="P194">
        <f t="shared" si="11"/>
        <v>99</v>
      </c>
    </row>
    <row r="195" spans="2:16" x14ac:dyDescent="0.25">
      <c r="B195" s="2" t="s">
        <v>191</v>
      </c>
      <c r="C195">
        <v>240</v>
      </c>
      <c r="G195">
        <v>127</v>
      </c>
      <c r="I195">
        <v>75</v>
      </c>
      <c r="M195">
        <f t="shared" si="8"/>
        <v>240</v>
      </c>
      <c r="N195">
        <f t="shared" si="9"/>
        <v>75</v>
      </c>
      <c r="O195">
        <f t="shared" si="10"/>
        <v>127</v>
      </c>
      <c r="P195">
        <f t="shared" si="11"/>
        <v>442</v>
      </c>
    </row>
    <row r="196" spans="2:16" x14ac:dyDescent="0.25">
      <c r="B196" s="2" t="s">
        <v>192</v>
      </c>
      <c r="C196">
        <v>102</v>
      </c>
      <c r="I196">
        <v>38</v>
      </c>
      <c r="M196">
        <f t="shared" si="8"/>
        <v>102</v>
      </c>
      <c r="N196">
        <f t="shared" si="9"/>
        <v>38</v>
      </c>
      <c r="O196">
        <f t="shared" si="10"/>
        <v>0</v>
      </c>
      <c r="P196">
        <f t="shared" si="11"/>
        <v>140</v>
      </c>
    </row>
    <row r="197" spans="2:16" x14ac:dyDescent="0.25">
      <c r="B197" s="2" t="s">
        <v>193</v>
      </c>
      <c r="G197">
        <v>67</v>
      </c>
      <c r="M197">
        <f t="shared" si="8"/>
        <v>0</v>
      </c>
      <c r="N197">
        <f t="shared" si="9"/>
        <v>0</v>
      </c>
      <c r="O197">
        <f t="shared" si="10"/>
        <v>67</v>
      </c>
      <c r="P197">
        <f t="shared" si="11"/>
        <v>67</v>
      </c>
    </row>
    <row r="198" spans="2:16" x14ac:dyDescent="0.25">
      <c r="B198" s="2" t="s">
        <v>194</v>
      </c>
      <c r="C198">
        <v>48</v>
      </c>
      <c r="M198">
        <f t="shared" si="8"/>
        <v>48</v>
      </c>
      <c r="N198">
        <f t="shared" si="9"/>
        <v>0</v>
      </c>
      <c r="O198">
        <f t="shared" si="10"/>
        <v>0</v>
      </c>
      <c r="P198">
        <f t="shared" si="11"/>
        <v>48</v>
      </c>
    </row>
    <row r="199" spans="2:16" x14ac:dyDescent="0.25">
      <c r="B199" s="2" t="s">
        <v>195</v>
      </c>
      <c r="C199">
        <v>94</v>
      </c>
      <c r="G199">
        <v>68</v>
      </c>
      <c r="I199">
        <v>40</v>
      </c>
      <c r="M199">
        <f t="shared" ref="M199:M262" si="12">SUM(C199:F199)</f>
        <v>94</v>
      </c>
      <c r="N199">
        <f t="shared" ref="N199:N262" si="13">SUM(I199)</f>
        <v>40</v>
      </c>
      <c r="O199">
        <f t="shared" ref="O199:O262" si="14">SUM(G199:H199)</f>
        <v>68</v>
      </c>
      <c r="P199">
        <f t="shared" ref="P199:P262" si="15">SUM(M199:O199)</f>
        <v>202</v>
      </c>
    </row>
    <row r="200" spans="2:16" x14ac:dyDescent="0.25">
      <c r="B200" s="2" t="s">
        <v>196</v>
      </c>
      <c r="C200">
        <v>97</v>
      </c>
      <c r="G200">
        <v>44</v>
      </c>
      <c r="I200">
        <v>27</v>
      </c>
      <c r="M200">
        <f t="shared" si="12"/>
        <v>97</v>
      </c>
      <c r="N200">
        <f t="shared" si="13"/>
        <v>27</v>
      </c>
      <c r="O200">
        <f t="shared" si="14"/>
        <v>44</v>
      </c>
      <c r="P200">
        <f t="shared" si="15"/>
        <v>168</v>
      </c>
    </row>
    <row r="201" spans="2:16" x14ac:dyDescent="0.25">
      <c r="B201" s="2" t="s">
        <v>197</v>
      </c>
      <c r="C201">
        <v>173</v>
      </c>
      <c r="G201">
        <v>117</v>
      </c>
      <c r="I201">
        <v>57</v>
      </c>
      <c r="M201">
        <f t="shared" si="12"/>
        <v>173</v>
      </c>
      <c r="N201">
        <f t="shared" si="13"/>
        <v>57</v>
      </c>
      <c r="O201">
        <f t="shared" si="14"/>
        <v>117</v>
      </c>
      <c r="P201">
        <f t="shared" si="15"/>
        <v>347</v>
      </c>
    </row>
    <row r="202" spans="2:16" x14ac:dyDescent="0.25">
      <c r="B202" s="2" t="s">
        <v>198</v>
      </c>
      <c r="C202">
        <v>108</v>
      </c>
      <c r="G202">
        <v>58</v>
      </c>
      <c r="I202">
        <v>33</v>
      </c>
      <c r="M202">
        <f t="shared" si="12"/>
        <v>108</v>
      </c>
      <c r="N202">
        <f t="shared" si="13"/>
        <v>33</v>
      </c>
      <c r="O202">
        <f t="shared" si="14"/>
        <v>58</v>
      </c>
      <c r="P202">
        <f t="shared" si="15"/>
        <v>199</v>
      </c>
    </row>
    <row r="203" spans="2:16" x14ac:dyDescent="0.25">
      <c r="B203" s="2" t="s">
        <v>199</v>
      </c>
      <c r="C203">
        <v>4262</v>
      </c>
      <c r="I203">
        <v>1207</v>
      </c>
      <c r="M203">
        <f t="shared" si="12"/>
        <v>4262</v>
      </c>
      <c r="N203">
        <f t="shared" si="13"/>
        <v>1207</v>
      </c>
      <c r="O203">
        <f t="shared" si="14"/>
        <v>0</v>
      </c>
      <c r="P203">
        <f t="shared" si="15"/>
        <v>5469</v>
      </c>
    </row>
    <row r="204" spans="2:16" x14ac:dyDescent="0.25">
      <c r="B204" s="2" t="s">
        <v>200</v>
      </c>
      <c r="G204">
        <v>3926</v>
      </c>
      <c r="H204">
        <v>102</v>
      </c>
      <c r="M204">
        <f t="shared" si="12"/>
        <v>0</v>
      </c>
      <c r="N204">
        <f t="shared" si="13"/>
        <v>0</v>
      </c>
      <c r="O204">
        <f t="shared" si="14"/>
        <v>4028</v>
      </c>
      <c r="P204">
        <f t="shared" si="15"/>
        <v>4028</v>
      </c>
    </row>
    <row r="205" spans="2:16" x14ac:dyDescent="0.25">
      <c r="B205" s="2" t="s">
        <v>201</v>
      </c>
      <c r="C205">
        <v>1212</v>
      </c>
      <c r="I205">
        <v>339</v>
      </c>
      <c r="M205">
        <f t="shared" si="12"/>
        <v>1212</v>
      </c>
      <c r="N205">
        <f t="shared" si="13"/>
        <v>339</v>
      </c>
      <c r="O205">
        <f t="shared" si="14"/>
        <v>0</v>
      </c>
      <c r="P205">
        <f t="shared" si="15"/>
        <v>1551</v>
      </c>
    </row>
    <row r="206" spans="2:16" x14ac:dyDescent="0.25">
      <c r="B206" s="2" t="s">
        <v>202</v>
      </c>
      <c r="C206">
        <v>430</v>
      </c>
      <c r="I206">
        <v>116</v>
      </c>
      <c r="M206">
        <f t="shared" si="12"/>
        <v>430</v>
      </c>
      <c r="N206">
        <f t="shared" si="13"/>
        <v>116</v>
      </c>
      <c r="O206">
        <f t="shared" si="14"/>
        <v>0</v>
      </c>
      <c r="P206">
        <f t="shared" si="15"/>
        <v>546</v>
      </c>
    </row>
    <row r="207" spans="2:16" x14ac:dyDescent="0.25">
      <c r="B207" s="2" t="s">
        <v>203</v>
      </c>
      <c r="C207">
        <v>81</v>
      </c>
      <c r="I207">
        <v>16</v>
      </c>
      <c r="M207">
        <f t="shared" si="12"/>
        <v>81</v>
      </c>
      <c r="N207">
        <f t="shared" si="13"/>
        <v>16</v>
      </c>
      <c r="O207">
        <f t="shared" si="14"/>
        <v>0</v>
      </c>
      <c r="P207">
        <f t="shared" si="15"/>
        <v>97</v>
      </c>
    </row>
    <row r="208" spans="2:16" x14ac:dyDescent="0.25">
      <c r="B208" s="2" t="s">
        <v>204</v>
      </c>
      <c r="C208">
        <v>287</v>
      </c>
      <c r="I208">
        <v>86</v>
      </c>
      <c r="M208">
        <f t="shared" si="12"/>
        <v>287</v>
      </c>
      <c r="N208">
        <f t="shared" si="13"/>
        <v>86</v>
      </c>
      <c r="O208">
        <f t="shared" si="14"/>
        <v>0</v>
      </c>
      <c r="P208">
        <f t="shared" si="15"/>
        <v>373</v>
      </c>
    </row>
    <row r="209" spans="2:16" x14ac:dyDescent="0.25">
      <c r="B209" s="2" t="s">
        <v>205</v>
      </c>
      <c r="C209">
        <v>47</v>
      </c>
      <c r="I209">
        <v>9</v>
      </c>
      <c r="M209">
        <f t="shared" si="12"/>
        <v>47</v>
      </c>
      <c r="N209">
        <f t="shared" si="13"/>
        <v>9</v>
      </c>
      <c r="O209">
        <f t="shared" si="14"/>
        <v>0</v>
      </c>
      <c r="P209">
        <f t="shared" si="15"/>
        <v>56</v>
      </c>
    </row>
    <row r="210" spans="2:16" x14ac:dyDescent="0.25">
      <c r="B210" s="2" t="s">
        <v>206</v>
      </c>
      <c r="C210">
        <v>106</v>
      </c>
      <c r="I210">
        <v>28</v>
      </c>
      <c r="M210">
        <f t="shared" si="12"/>
        <v>106</v>
      </c>
      <c r="N210">
        <f t="shared" si="13"/>
        <v>28</v>
      </c>
      <c r="O210">
        <f t="shared" si="14"/>
        <v>0</v>
      </c>
      <c r="P210">
        <f t="shared" si="15"/>
        <v>134</v>
      </c>
    </row>
    <row r="211" spans="2:16" x14ac:dyDescent="0.25">
      <c r="B211" s="2" t="s">
        <v>207</v>
      </c>
      <c r="C211">
        <v>446</v>
      </c>
      <c r="I211">
        <v>141</v>
      </c>
      <c r="M211">
        <f t="shared" si="12"/>
        <v>446</v>
      </c>
      <c r="N211">
        <f t="shared" si="13"/>
        <v>141</v>
      </c>
      <c r="O211">
        <f t="shared" si="14"/>
        <v>0</v>
      </c>
      <c r="P211">
        <f t="shared" si="15"/>
        <v>587</v>
      </c>
    </row>
    <row r="212" spans="2:16" x14ac:dyDescent="0.25">
      <c r="B212" s="2" t="s">
        <v>208</v>
      </c>
      <c r="C212">
        <v>13</v>
      </c>
      <c r="M212">
        <f t="shared" si="12"/>
        <v>13</v>
      </c>
      <c r="N212">
        <f t="shared" si="13"/>
        <v>0</v>
      </c>
      <c r="O212">
        <f t="shared" si="14"/>
        <v>0</v>
      </c>
      <c r="P212">
        <f t="shared" si="15"/>
        <v>13</v>
      </c>
    </row>
    <row r="213" spans="2:16" x14ac:dyDescent="0.25">
      <c r="B213" s="2" t="s">
        <v>209</v>
      </c>
      <c r="C213">
        <v>195</v>
      </c>
      <c r="I213">
        <v>31</v>
      </c>
      <c r="M213">
        <f t="shared" si="12"/>
        <v>195</v>
      </c>
      <c r="N213">
        <f t="shared" si="13"/>
        <v>31</v>
      </c>
      <c r="O213">
        <f t="shared" si="14"/>
        <v>0</v>
      </c>
      <c r="P213">
        <f t="shared" si="15"/>
        <v>226</v>
      </c>
    </row>
    <row r="214" spans="2:16" x14ac:dyDescent="0.25">
      <c r="B214" s="2" t="s">
        <v>210</v>
      </c>
      <c r="C214">
        <v>32</v>
      </c>
      <c r="I214">
        <v>5</v>
      </c>
      <c r="M214">
        <f t="shared" si="12"/>
        <v>32</v>
      </c>
      <c r="N214">
        <f t="shared" si="13"/>
        <v>5</v>
      </c>
      <c r="O214">
        <f t="shared" si="14"/>
        <v>0</v>
      </c>
      <c r="P214">
        <f t="shared" si="15"/>
        <v>37</v>
      </c>
    </row>
    <row r="215" spans="2:16" x14ac:dyDescent="0.25">
      <c r="B215" s="2" t="s">
        <v>211</v>
      </c>
      <c r="C215">
        <v>143</v>
      </c>
      <c r="I215">
        <v>36</v>
      </c>
      <c r="M215">
        <f t="shared" si="12"/>
        <v>143</v>
      </c>
      <c r="N215">
        <f t="shared" si="13"/>
        <v>36</v>
      </c>
      <c r="O215">
        <f t="shared" si="14"/>
        <v>0</v>
      </c>
      <c r="P215">
        <f t="shared" si="15"/>
        <v>179</v>
      </c>
    </row>
    <row r="216" spans="2:16" x14ac:dyDescent="0.25">
      <c r="B216" s="2" t="s">
        <v>212</v>
      </c>
      <c r="C216">
        <v>768</v>
      </c>
      <c r="G216">
        <v>490</v>
      </c>
      <c r="I216">
        <v>231</v>
      </c>
      <c r="M216">
        <f t="shared" si="12"/>
        <v>768</v>
      </c>
      <c r="N216">
        <f t="shared" si="13"/>
        <v>231</v>
      </c>
      <c r="O216">
        <f t="shared" si="14"/>
        <v>490</v>
      </c>
      <c r="P216">
        <f t="shared" si="15"/>
        <v>1489</v>
      </c>
    </row>
    <row r="217" spans="2:16" x14ac:dyDescent="0.25">
      <c r="B217" s="2" t="s">
        <v>213</v>
      </c>
      <c r="C217">
        <v>324</v>
      </c>
      <c r="I217">
        <v>91</v>
      </c>
      <c r="M217">
        <f t="shared" si="12"/>
        <v>324</v>
      </c>
      <c r="N217">
        <f t="shared" si="13"/>
        <v>91</v>
      </c>
      <c r="O217">
        <f t="shared" si="14"/>
        <v>0</v>
      </c>
      <c r="P217">
        <f t="shared" si="15"/>
        <v>415</v>
      </c>
    </row>
    <row r="218" spans="2:16" x14ac:dyDescent="0.25">
      <c r="B218" s="2" t="s">
        <v>214</v>
      </c>
      <c r="G218">
        <v>175</v>
      </c>
      <c r="M218">
        <f t="shared" si="12"/>
        <v>0</v>
      </c>
      <c r="N218">
        <f t="shared" si="13"/>
        <v>0</v>
      </c>
      <c r="O218">
        <f t="shared" si="14"/>
        <v>175</v>
      </c>
      <c r="P218">
        <f t="shared" si="15"/>
        <v>175</v>
      </c>
    </row>
    <row r="219" spans="2:16" x14ac:dyDescent="0.25">
      <c r="B219" s="2" t="s">
        <v>215</v>
      </c>
      <c r="C219">
        <v>34</v>
      </c>
      <c r="I219">
        <v>12</v>
      </c>
      <c r="M219">
        <f t="shared" si="12"/>
        <v>34</v>
      </c>
      <c r="N219">
        <f t="shared" si="13"/>
        <v>12</v>
      </c>
      <c r="O219">
        <f t="shared" si="14"/>
        <v>0</v>
      </c>
      <c r="P219">
        <f t="shared" si="15"/>
        <v>46</v>
      </c>
    </row>
    <row r="220" spans="2:16" x14ac:dyDescent="0.25">
      <c r="B220" s="2" t="s">
        <v>216</v>
      </c>
      <c r="G220">
        <v>35</v>
      </c>
      <c r="M220">
        <f t="shared" si="12"/>
        <v>0</v>
      </c>
      <c r="N220">
        <f t="shared" si="13"/>
        <v>0</v>
      </c>
      <c r="O220">
        <f t="shared" si="14"/>
        <v>35</v>
      </c>
      <c r="P220">
        <f t="shared" si="15"/>
        <v>35</v>
      </c>
    </row>
    <row r="221" spans="2:16" x14ac:dyDescent="0.25">
      <c r="B221" s="2" t="s">
        <v>217</v>
      </c>
      <c r="C221">
        <v>649</v>
      </c>
      <c r="I221">
        <v>224</v>
      </c>
      <c r="M221">
        <f t="shared" si="12"/>
        <v>649</v>
      </c>
      <c r="N221">
        <f t="shared" si="13"/>
        <v>224</v>
      </c>
      <c r="O221">
        <f t="shared" si="14"/>
        <v>0</v>
      </c>
      <c r="P221">
        <f t="shared" si="15"/>
        <v>873</v>
      </c>
    </row>
    <row r="222" spans="2:16" x14ac:dyDescent="0.25">
      <c r="B222" s="2" t="s">
        <v>218</v>
      </c>
      <c r="G222">
        <v>422</v>
      </c>
      <c r="M222">
        <f t="shared" si="12"/>
        <v>0</v>
      </c>
      <c r="N222">
        <f t="shared" si="13"/>
        <v>0</v>
      </c>
      <c r="O222">
        <f t="shared" si="14"/>
        <v>422</v>
      </c>
      <c r="P222">
        <f t="shared" si="15"/>
        <v>422</v>
      </c>
    </row>
    <row r="223" spans="2:16" x14ac:dyDescent="0.25">
      <c r="B223" s="2" t="s">
        <v>219</v>
      </c>
      <c r="C223">
        <v>70</v>
      </c>
      <c r="I223">
        <v>26</v>
      </c>
      <c r="M223">
        <f t="shared" si="12"/>
        <v>70</v>
      </c>
      <c r="N223">
        <f t="shared" si="13"/>
        <v>26</v>
      </c>
      <c r="O223">
        <f t="shared" si="14"/>
        <v>0</v>
      </c>
      <c r="P223">
        <f t="shared" si="15"/>
        <v>96</v>
      </c>
    </row>
    <row r="224" spans="2:16" x14ac:dyDescent="0.25">
      <c r="B224" s="2" t="s">
        <v>220</v>
      </c>
      <c r="C224">
        <v>7</v>
      </c>
      <c r="M224">
        <f t="shared" si="12"/>
        <v>7</v>
      </c>
      <c r="N224">
        <f t="shared" si="13"/>
        <v>0</v>
      </c>
      <c r="O224">
        <f t="shared" si="14"/>
        <v>0</v>
      </c>
      <c r="P224">
        <f t="shared" si="15"/>
        <v>7</v>
      </c>
    </row>
    <row r="225" spans="2:16" x14ac:dyDescent="0.25">
      <c r="B225" s="2" t="s">
        <v>221</v>
      </c>
      <c r="C225">
        <v>32</v>
      </c>
      <c r="I225">
        <v>10</v>
      </c>
      <c r="M225">
        <f t="shared" si="12"/>
        <v>32</v>
      </c>
      <c r="N225">
        <f t="shared" si="13"/>
        <v>10</v>
      </c>
      <c r="O225">
        <f t="shared" si="14"/>
        <v>0</v>
      </c>
      <c r="P225">
        <f t="shared" si="15"/>
        <v>42</v>
      </c>
    </row>
    <row r="226" spans="2:16" x14ac:dyDescent="0.25">
      <c r="B226" s="2" t="s">
        <v>222</v>
      </c>
      <c r="C226">
        <v>38</v>
      </c>
      <c r="G226">
        <v>19</v>
      </c>
      <c r="I226">
        <v>10</v>
      </c>
      <c r="M226">
        <f t="shared" si="12"/>
        <v>38</v>
      </c>
      <c r="N226">
        <f t="shared" si="13"/>
        <v>10</v>
      </c>
      <c r="O226">
        <f t="shared" si="14"/>
        <v>19</v>
      </c>
      <c r="P226">
        <f t="shared" si="15"/>
        <v>67</v>
      </c>
    </row>
    <row r="227" spans="2:16" x14ac:dyDescent="0.25">
      <c r="B227" s="2" t="s">
        <v>223</v>
      </c>
      <c r="C227">
        <v>48</v>
      </c>
      <c r="G227">
        <v>34</v>
      </c>
      <c r="I227">
        <v>18</v>
      </c>
      <c r="M227">
        <f t="shared" si="12"/>
        <v>48</v>
      </c>
      <c r="N227">
        <f t="shared" si="13"/>
        <v>18</v>
      </c>
      <c r="O227">
        <f t="shared" si="14"/>
        <v>34</v>
      </c>
      <c r="P227">
        <f t="shared" si="15"/>
        <v>100</v>
      </c>
    </row>
    <row r="228" spans="2:16" x14ac:dyDescent="0.25">
      <c r="B228" s="2" t="s">
        <v>224</v>
      </c>
      <c r="G228">
        <v>15</v>
      </c>
      <c r="M228">
        <f t="shared" si="12"/>
        <v>0</v>
      </c>
      <c r="N228">
        <f t="shared" si="13"/>
        <v>0</v>
      </c>
      <c r="O228">
        <f t="shared" si="14"/>
        <v>15</v>
      </c>
      <c r="P228">
        <f t="shared" si="15"/>
        <v>15</v>
      </c>
    </row>
    <row r="229" spans="2:16" x14ac:dyDescent="0.25">
      <c r="B229" s="2" t="s">
        <v>225</v>
      </c>
      <c r="C229">
        <v>305</v>
      </c>
      <c r="E229">
        <v>5</v>
      </c>
      <c r="G229">
        <v>147</v>
      </c>
      <c r="I229">
        <v>73</v>
      </c>
      <c r="M229">
        <f t="shared" si="12"/>
        <v>310</v>
      </c>
      <c r="N229">
        <f t="shared" si="13"/>
        <v>73</v>
      </c>
      <c r="O229">
        <f t="shared" si="14"/>
        <v>147</v>
      </c>
      <c r="P229">
        <f t="shared" si="15"/>
        <v>530</v>
      </c>
    </row>
    <row r="230" spans="2:16" x14ac:dyDescent="0.25">
      <c r="B230" s="2" t="s">
        <v>226</v>
      </c>
      <c r="C230">
        <v>25</v>
      </c>
      <c r="G230">
        <v>14</v>
      </c>
      <c r="I230">
        <v>7</v>
      </c>
      <c r="M230">
        <f t="shared" si="12"/>
        <v>25</v>
      </c>
      <c r="N230">
        <f t="shared" si="13"/>
        <v>7</v>
      </c>
      <c r="O230">
        <f t="shared" si="14"/>
        <v>14</v>
      </c>
      <c r="P230">
        <f t="shared" si="15"/>
        <v>46</v>
      </c>
    </row>
    <row r="231" spans="2:16" x14ac:dyDescent="0.25">
      <c r="B231" s="2" t="s">
        <v>227</v>
      </c>
      <c r="C231">
        <v>21</v>
      </c>
      <c r="M231">
        <f t="shared" si="12"/>
        <v>21</v>
      </c>
      <c r="N231">
        <f t="shared" si="13"/>
        <v>0</v>
      </c>
      <c r="O231">
        <f t="shared" si="14"/>
        <v>0</v>
      </c>
      <c r="P231">
        <f t="shared" si="15"/>
        <v>21</v>
      </c>
    </row>
    <row r="232" spans="2:16" x14ac:dyDescent="0.25">
      <c r="B232" s="2" t="s">
        <v>228</v>
      </c>
      <c r="C232">
        <v>277</v>
      </c>
      <c r="I232">
        <v>77</v>
      </c>
      <c r="M232">
        <f t="shared" si="12"/>
        <v>277</v>
      </c>
      <c r="N232">
        <f t="shared" si="13"/>
        <v>77</v>
      </c>
      <c r="O232">
        <f t="shared" si="14"/>
        <v>0</v>
      </c>
      <c r="P232">
        <f t="shared" si="15"/>
        <v>354</v>
      </c>
    </row>
    <row r="233" spans="2:16" x14ac:dyDescent="0.25">
      <c r="B233" s="2" t="s">
        <v>229</v>
      </c>
      <c r="G233">
        <v>154</v>
      </c>
      <c r="M233">
        <f t="shared" si="12"/>
        <v>0</v>
      </c>
      <c r="N233">
        <f t="shared" si="13"/>
        <v>0</v>
      </c>
      <c r="O233">
        <f t="shared" si="14"/>
        <v>154</v>
      </c>
      <c r="P233">
        <f t="shared" si="15"/>
        <v>154</v>
      </c>
    </row>
    <row r="234" spans="2:16" x14ac:dyDescent="0.25">
      <c r="B234" s="2" t="s">
        <v>230</v>
      </c>
      <c r="C234">
        <v>101</v>
      </c>
      <c r="I234">
        <v>25</v>
      </c>
      <c r="M234">
        <f t="shared" si="12"/>
        <v>101</v>
      </c>
      <c r="N234">
        <f t="shared" si="13"/>
        <v>25</v>
      </c>
      <c r="O234">
        <f t="shared" si="14"/>
        <v>0</v>
      </c>
      <c r="P234">
        <f t="shared" si="15"/>
        <v>126</v>
      </c>
    </row>
    <row r="235" spans="2:16" x14ac:dyDescent="0.25">
      <c r="B235" s="2" t="s">
        <v>231</v>
      </c>
      <c r="G235">
        <v>48</v>
      </c>
      <c r="M235">
        <f t="shared" si="12"/>
        <v>0</v>
      </c>
      <c r="N235">
        <f t="shared" si="13"/>
        <v>0</v>
      </c>
      <c r="O235">
        <f t="shared" si="14"/>
        <v>48</v>
      </c>
      <c r="P235">
        <f t="shared" si="15"/>
        <v>48</v>
      </c>
    </row>
    <row r="236" spans="2:16" x14ac:dyDescent="0.25">
      <c r="B236" s="2" t="s">
        <v>232</v>
      </c>
      <c r="C236">
        <v>37</v>
      </c>
      <c r="M236">
        <f t="shared" si="12"/>
        <v>37</v>
      </c>
      <c r="N236">
        <f t="shared" si="13"/>
        <v>0</v>
      </c>
      <c r="O236">
        <f t="shared" si="14"/>
        <v>0</v>
      </c>
      <c r="P236">
        <f t="shared" si="15"/>
        <v>37</v>
      </c>
    </row>
    <row r="237" spans="2:16" x14ac:dyDescent="0.25">
      <c r="B237" s="2" t="s">
        <v>233</v>
      </c>
      <c r="C237">
        <v>9</v>
      </c>
      <c r="M237">
        <f t="shared" si="12"/>
        <v>9</v>
      </c>
      <c r="N237">
        <f t="shared" si="13"/>
        <v>0</v>
      </c>
      <c r="O237">
        <f t="shared" si="14"/>
        <v>0</v>
      </c>
      <c r="P237">
        <f t="shared" si="15"/>
        <v>9</v>
      </c>
    </row>
    <row r="238" spans="2:16" x14ac:dyDescent="0.25">
      <c r="B238" s="2" t="s">
        <v>234</v>
      </c>
      <c r="C238">
        <v>116</v>
      </c>
      <c r="I238">
        <v>40</v>
      </c>
      <c r="M238">
        <f t="shared" si="12"/>
        <v>116</v>
      </c>
      <c r="N238">
        <f t="shared" si="13"/>
        <v>40</v>
      </c>
      <c r="O238">
        <f t="shared" si="14"/>
        <v>0</v>
      </c>
      <c r="P238">
        <f t="shared" si="15"/>
        <v>156</v>
      </c>
    </row>
    <row r="239" spans="2:16" x14ac:dyDescent="0.25">
      <c r="B239" s="2" t="s">
        <v>235</v>
      </c>
      <c r="G239">
        <v>78</v>
      </c>
      <c r="M239">
        <f t="shared" si="12"/>
        <v>0</v>
      </c>
      <c r="N239">
        <f t="shared" si="13"/>
        <v>0</v>
      </c>
      <c r="O239">
        <f t="shared" si="14"/>
        <v>78</v>
      </c>
      <c r="P239">
        <f t="shared" si="15"/>
        <v>78</v>
      </c>
    </row>
    <row r="240" spans="2:16" x14ac:dyDescent="0.25">
      <c r="B240" s="2" t="s">
        <v>236</v>
      </c>
      <c r="C240">
        <v>6</v>
      </c>
      <c r="M240">
        <f t="shared" si="12"/>
        <v>6</v>
      </c>
      <c r="N240">
        <f t="shared" si="13"/>
        <v>0</v>
      </c>
      <c r="O240">
        <f t="shared" si="14"/>
        <v>0</v>
      </c>
      <c r="P240">
        <f t="shared" si="15"/>
        <v>6</v>
      </c>
    </row>
    <row r="241" spans="2:16" x14ac:dyDescent="0.25">
      <c r="B241" s="2" t="s">
        <v>237</v>
      </c>
      <c r="C241">
        <v>342</v>
      </c>
      <c r="I241">
        <v>92</v>
      </c>
      <c r="M241">
        <f t="shared" si="12"/>
        <v>342</v>
      </c>
      <c r="N241">
        <f t="shared" si="13"/>
        <v>92</v>
      </c>
      <c r="O241">
        <f t="shared" si="14"/>
        <v>0</v>
      </c>
      <c r="P241">
        <f t="shared" si="15"/>
        <v>434</v>
      </c>
    </row>
    <row r="242" spans="2:16" x14ac:dyDescent="0.25">
      <c r="B242" s="2" t="s">
        <v>238</v>
      </c>
      <c r="G242">
        <v>192</v>
      </c>
      <c r="M242">
        <f t="shared" si="12"/>
        <v>0</v>
      </c>
      <c r="N242">
        <f t="shared" si="13"/>
        <v>0</v>
      </c>
      <c r="O242">
        <f t="shared" si="14"/>
        <v>192</v>
      </c>
      <c r="P242">
        <f t="shared" si="15"/>
        <v>192</v>
      </c>
    </row>
    <row r="243" spans="2:16" x14ac:dyDescent="0.25">
      <c r="B243" s="2" t="s">
        <v>239</v>
      </c>
      <c r="C243">
        <v>17</v>
      </c>
      <c r="M243">
        <f t="shared" si="12"/>
        <v>17</v>
      </c>
      <c r="N243">
        <f t="shared" si="13"/>
        <v>0</v>
      </c>
      <c r="O243">
        <f t="shared" si="14"/>
        <v>0</v>
      </c>
      <c r="P243">
        <f t="shared" si="15"/>
        <v>17</v>
      </c>
    </row>
    <row r="244" spans="2:16" x14ac:dyDescent="0.25">
      <c r="B244" s="2" t="s">
        <v>240</v>
      </c>
      <c r="C244">
        <v>17</v>
      </c>
      <c r="M244">
        <f t="shared" si="12"/>
        <v>17</v>
      </c>
      <c r="N244">
        <f t="shared" si="13"/>
        <v>0</v>
      </c>
      <c r="O244">
        <f t="shared" si="14"/>
        <v>0</v>
      </c>
      <c r="P244">
        <f t="shared" si="15"/>
        <v>17</v>
      </c>
    </row>
    <row r="245" spans="2:16" x14ac:dyDescent="0.25">
      <c r="B245" s="2" t="s">
        <v>241</v>
      </c>
      <c r="C245">
        <v>18</v>
      </c>
      <c r="M245">
        <f t="shared" si="12"/>
        <v>18</v>
      </c>
      <c r="N245">
        <f t="shared" si="13"/>
        <v>0</v>
      </c>
      <c r="O245">
        <f t="shared" si="14"/>
        <v>0</v>
      </c>
      <c r="P245">
        <f t="shared" si="15"/>
        <v>18</v>
      </c>
    </row>
    <row r="246" spans="2:16" x14ac:dyDescent="0.25">
      <c r="B246" s="2" t="s">
        <v>242</v>
      </c>
      <c r="C246">
        <v>20</v>
      </c>
      <c r="M246">
        <f t="shared" si="12"/>
        <v>20</v>
      </c>
      <c r="N246">
        <f t="shared" si="13"/>
        <v>0</v>
      </c>
      <c r="O246">
        <f t="shared" si="14"/>
        <v>0</v>
      </c>
      <c r="P246">
        <f t="shared" si="15"/>
        <v>20</v>
      </c>
    </row>
    <row r="247" spans="2:16" x14ac:dyDescent="0.25">
      <c r="B247" s="2" t="s">
        <v>243</v>
      </c>
      <c r="C247">
        <v>29</v>
      </c>
      <c r="M247">
        <f t="shared" si="12"/>
        <v>29</v>
      </c>
      <c r="N247">
        <f t="shared" si="13"/>
        <v>0</v>
      </c>
      <c r="O247">
        <f t="shared" si="14"/>
        <v>0</v>
      </c>
      <c r="P247">
        <f t="shared" si="15"/>
        <v>29</v>
      </c>
    </row>
    <row r="248" spans="2:16" x14ac:dyDescent="0.25">
      <c r="B248" s="2" t="s">
        <v>245</v>
      </c>
      <c r="C248">
        <v>86</v>
      </c>
      <c r="G248">
        <v>34</v>
      </c>
      <c r="I248">
        <v>34</v>
      </c>
      <c r="M248">
        <f t="shared" si="12"/>
        <v>86</v>
      </c>
      <c r="N248">
        <f t="shared" si="13"/>
        <v>34</v>
      </c>
      <c r="O248">
        <f t="shared" si="14"/>
        <v>34</v>
      </c>
      <c r="P248">
        <f t="shared" si="15"/>
        <v>154</v>
      </c>
    </row>
    <row r="249" spans="2:16" x14ac:dyDescent="0.25">
      <c r="B249" s="2" t="s">
        <v>246</v>
      </c>
      <c r="C249">
        <v>663</v>
      </c>
      <c r="G249">
        <v>497</v>
      </c>
      <c r="I249">
        <v>221</v>
      </c>
      <c r="M249">
        <f t="shared" si="12"/>
        <v>663</v>
      </c>
      <c r="N249">
        <f t="shared" si="13"/>
        <v>221</v>
      </c>
      <c r="O249">
        <f t="shared" si="14"/>
        <v>497</v>
      </c>
      <c r="P249">
        <f t="shared" si="15"/>
        <v>1381</v>
      </c>
    </row>
    <row r="250" spans="2:16" x14ac:dyDescent="0.25">
      <c r="B250" s="2" t="s">
        <v>247</v>
      </c>
      <c r="C250">
        <v>522</v>
      </c>
      <c r="I250">
        <v>156</v>
      </c>
      <c r="M250">
        <f t="shared" si="12"/>
        <v>522</v>
      </c>
      <c r="N250">
        <f t="shared" si="13"/>
        <v>156</v>
      </c>
      <c r="O250">
        <f t="shared" si="14"/>
        <v>0</v>
      </c>
      <c r="P250">
        <f t="shared" si="15"/>
        <v>678</v>
      </c>
    </row>
    <row r="251" spans="2:16" x14ac:dyDescent="0.25">
      <c r="B251" s="2" t="s">
        <v>248</v>
      </c>
      <c r="G251">
        <v>373</v>
      </c>
      <c r="M251">
        <f t="shared" si="12"/>
        <v>0</v>
      </c>
      <c r="N251">
        <f t="shared" si="13"/>
        <v>0</v>
      </c>
      <c r="O251">
        <f t="shared" si="14"/>
        <v>373</v>
      </c>
      <c r="P251">
        <f t="shared" si="15"/>
        <v>373</v>
      </c>
    </row>
    <row r="252" spans="2:16" x14ac:dyDescent="0.25">
      <c r="B252" s="2" t="s">
        <v>249</v>
      </c>
      <c r="C252">
        <v>889</v>
      </c>
      <c r="G252">
        <v>578</v>
      </c>
      <c r="I252">
        <v>254</v>
      </c>
      <c r="M252">
        <f t="shared" si="12"/>
        <v>889</v>
      </c>
      <c r="N252">
        <f t="shared" si="13"/>
        <v>254</v>
      </c>
      <c r="O252">
        <f t="shared" si="14"/>
        <v>578</v>
      </c>
      <c r="P252">
        <f t="shared" si="15"/>
        <v>1721</v>
      </c>
    </row>
    <row r="253" spans="2:16" x14ac:dyDescent="0.25">
      <c r="B253" s="2" t="s">
        <v>250</v>
      </c>
      <c r="C253">
        <v>133</v>
      </c>
      <c r="G253">
        <v>80</v>
      </c>
      <c r="I253">
        <v>44</v>
      </c>
      <c r="M253">
        <f t="shared" si="12"/>
        <v>133</v>
      </c>
      <c r="N253">
        <f t="shared" si="13"/>
        <v>44</v>
      </c>
      <c r="O253">
        <f t="shared" si="14"/>
        <v>80</v>
      </c>
      <c r="P253">
        <f t="shared" si="15"/>
        <v>257</v>
      </c>
    </row>
    <row r="254" spans="2:16" x14ac:dyDescent="0.25">
      <c r="B254" s="2" t="s">
        <v>251</v>
      </c>
      <c r="C254">
        <v>174</v>
      </c>
      <c r="G254">
        <v>114</v>
      </c>
      <c r="I254">
        <v>58</v>
      </c>
      <c r="M254">
        <f t="shared" si="12"/>
        <v>174</v>
      </c>
      <c r="N254">
        <f t="shared" si="13"/>
        <v>58</v>
      </c>
      <c r="O254">
        <f t="shared" si="14"/>
        <v>114</v>
      </c>
      <c r="P254">
        <f t="shared" si="15"/>
        <v>346</v>
      </c>
    </row>
    <row r="255" spans="2:16" x14ac:dyDescent="0.25">
      <c r="B255" s="2" t="s">
        <v>252</v>
      </c>
      <c r="C255">
        <v>221</v>
      </c>
      <c r="I255">
        <v>44</v>
      </c>
      <c r="M255">
        <f t="shared" si="12"/>
        <v>221</v>
      </c>
      <c r="N255">
        <f t="shared" si="13"/>
        <v>44</v>
      </c>
      <c r="O255">
        <f t="shared" si="14"/>
        <v>0</v>
      </c>
      <c r="P255">
        <f t="shared" si="15"/>
        <v>265</v>
      </c>
    </row>
    <row r="256" spans="2:16" x14ac:dyDescent="0.25">
      <c r="B256" s="2" t="s">
        <v>253</v>
      </c>
      <c r="C256">
        <v>416</v>
      </c>
      <c r="G256">
        <v>272</v>
      </c>
      <c r="I256">
        <v>137</v>
      </c>
      <c r="M256">
        <f t="shared" si="12"/>
        <v>416</v>
      </c>
      <c r="N256">
        <f t="shared" si="13"/>
        <v>137</v>
      </c>
      <c r="O256">
        <f t="shared" si="14"/>
        <v>272</v>
      </c>
      <c r="P256">
        <f t="shared" si="15"/>
        <v>825</v>
      </c>
    </row>
    <row r="257" spans="2:16" x14ac:dyDescent="0.25">
      <c r="B257" s="2" t="s">
        <v>254</v>
      </c>
      <c r="C257">
        <v>678</v>
      </c>
      <c r="I257">
        <v>210</v>
      </c>
      <c r="M257">
        <f t="shared" si="12"/>
        <v>678</v>
      </c>
      <c r="N257">
        <f t="shared" si="13"/>
        <v>210</v>
      </c>
      <c r="O257">
        <f t="shared" si="14"/>
        <v>0</v>
      </c>
      <c r="P257">
        <f t="shared" si="15"/>
        <v>888</v>
      </c>
    </row>
    <row r="258" spans="2:16" x14ac:dyDescent="0.25">
      <c r="B258" s="2" t="s">
        <v>255</v>
      </c>
      <c r="G258">
        <v>407</v>
      </c>
      <c r="M258">
        <f t="shared" si="12"/>
        <v>0</v>
      </c>
      <c r="N258">
        <f t="shared" si="13"/>
        <v>0</v>
      </c>
      <c r="O258">
        <f t="shared" si="14"/>
        <v>407</v>
      </c>
      <c r="P258">
        <f t="shared" si="15"/>
        <v>407</v>
      </c>
    </row>
    <row r="259" spans="2:16" x14ac:dyDescent="0.25">
      <c r="B259" s="2" t="s">
        <v>256</v>
      </c>
      <c r="C259">
        <v>72</v>
      </c>
      <c r="I259">
        <v>25</v>
      </c>
      <c r="M259">
        <f t="shared" si="12"/>
        <v>72</v>
      </c>
      <c r="N259">
        <f t="shared" si="13"/>
        <v>25</v>
      </c>
      <c r="O259">
        <f t="shared" si="14"/>
        <v>0</v>
      </c>
      <c r="P259">
        <f t="shared" si="15"/>
        <v>97</v>
      </c>
    </row>
    <row r="260" spans="2:16" x14ac:dyDescent="0.25">
      <c r="B260" s="2" t="s">
        <v>257</v>
      </c>
      <c r="G260">
        <v>31</v>
      </c>
      <c r="M260">
        <f t="shared" si="12"/>
        <v>0</v>
      </c>
      <c r="N260">
        <f t="shared" si="13"/>
        <v>0</v>
      </c>
      <c r="O260">
        <f t="shared" si="14"/>
        <v>31</v>
      </c>
      <c r="P260">
        <f t="shared" si="15"/>
        <v>31</v>
      </c>
    </row>
    <row r="261" spans="2:16" x14ac:dyDescent="0.25">
      <c r="B261" s="2" t="s">
        <v>258</v>
      </c>
      <c r="C261">
        <v>6</v>
      </c>
      <c r="M261">
        <f t="shared" si="12"/>
        <v>6</v>
      </c>
      <c r="N261">
        <f t="shared" si="13"/>
        <v>0</v>
      </c>
      <c r="O261">
        <f t="shared" si="14"/>
        <v>0</v>
      </c>
      <c r="P261">
        <f t="shared" si="15"/>
        <v>6</v>
      </c>
    </row>
    <row r="262" spans="2:16" x14ac:dyDescent="0.25">
      <c r="B262" s="2" t="s">
        <v>259</v>
      </c>
      <c r="C262">
        <v>145</v>
      </c>
      <c r="I262">
        <v>36</v>
      </c>
      <c r="M262">
        <f t="shared" si="12"/>
        <v>145</v>
      </c>
      <c r="N262">
        <f t="shared" si="13"/>
        <v>36</v>
      </c>
      <c r="O262">
        <f t="shared" si="14"/>
        <v>0</v>
      </c>
      <c r="P262">
        <f t="shared" si="15"/>
        <v>181</v>
      </c>
    </row>
    <row r="263" spans="2:16" x14ac:dyDescent="0.25">
      <c r="B263" s="2" t="s">
        <v>260</v>
      </c>
      <c r="G263">
        <v>122</v>
      </c>
      <c r="M263">
        <f t="shared" ref="M263:M326" si="16">SUM(C263:F263)</f>
        <v>0</v>
      </c>
      <c r="N263">
        <f t="shared" ref="N263:N326" si="17">SUM(I263)</f>
        <v>0</v>
      </c>
      <c r="O263">
        <f t="shared" ref="O263:O326" si="18">SUM(G263:H263)</f>
        <v>122</v>
      </c>
      <c r="P263">
        <f t="shared" ref="P263:P326" si="19">SUM(M263:O263)</f>
        <v>122</v>
      </c>
    </row>
    <row r="264" spans="2:16" x14ac:dyDescent="0.25">
      <c r="B264" s="2" t="s">
        <v>261</v>
      </c>
      <c r="C264">
        <v>72</v>
      </c>
      <c r="M264">
        <f t="shared" si="16"/>
        <v>72</v>
      </c>
      <c r="N264">
        <f t="shared" si="17"/>
        <v>0</v>
      </c>
      <c r="O264">
        <f t="shared" si="18"/>
        <v>0</v>
      </c>
      <c r="P264">
        <f t="shared" si="19"/>
        <v>72</v>
      </c>
    </row>
    <row r="265" spans="2:16" x14ac:dyDescent="0.25">
      <c r="B265" s="2" t="s">
        <v>262</v>
      </c>
      <c r="C265">
        <v>65</v>
      </c>
      <c r="I265">
        <v>20</v>
      </c>
      <c r="M265">
        <f t="shared" si="16"/>
        <v>65</v>
      </c>
      <c r="N265">
        <f t="shared" si="17"/>
        <v>20</v>
      </c>
      <c r="O265">
        <f t="shared" si="18"/>
        <v>0</v>
      </c>
      <c r="P265">
        <f t="shared" si="19"/>
        <v>85</v>
      </c>
    </row>
    <row r="266" spans="2:16" x14ac:dyDescent="0.25">
      <c r="B266" s="2" t="s">
        <v>263</v>
      </c>
      <c r="G266">
        <v>45</v>
      </c>
      <c r="M266">
        <f t="shared" si="16"/>
        <v>0</v>
      </c>
      <c r="N266">
        <f t="shared" si="17"/>
        <v>0</v>
      </c>
      <c r="O266">
        <f t="shared" si="18"/>
        <v>45</v>
      </c>
      <c r="P266">
        <f t="shared" si="19"/>
        <v>45</v>
      </c>
    </row>
    <row r="267" spans="2:16" x14ac:dyDescent="0.25">
      <c r="B267" s="2" t="s">
        <v>264</v>
      </c>
      <c r="C267">
        <v>106</v>
      </c>
      <c r="I267">
        <v>24</v>
      </c>
      <c r="M267">
        <f t="shared" si="16"/>
        <v>106</v>
      </c>
      <c r="N267">
        <f t="shared" si="17"/>
        <v>24</v>
      </c>
      <c r="O267">
        <f t="shared" si="18"/>
        <v>0</v>
      </c>
      <c r="P267">
        <f t="shared" si="19"/>
        <v>130</v>
      </c>
    </row>
    <row r="268" spans="2:16" x14ac:dyDescent="0.25">
      <c r="B268" s="2" t="s">
        <v>265</v>
      </c>
      <c r="C268">
        <v>490</v>
      </c>
      <c r="I268">
        <v>160</v>
      </c>
      <c r="M268">
        <f t="shared" si="16"/>
        <v>490</v>
      </c>
      <c r="N268">
        <f t="shared" si="17"/>
        <v>160</v>
      </c>
      <c r="O268">
        <f t="shared" si="18"/>
        <v>0</v>
      </c>
      <c r="P268">
        <f t="shared" si="19"/>
        <v>650</v>
      </c>
    </row>
    <row r="269" spans="2:16" x14ac:dyDescent="0.25">
      <c r="B269" s="2" t="s">
        <v>266</v>
      </c>
      <c r="G269">
        <v>279</v>
      </c>
      <c r="M269">
        <f t="shared" si="16"/>
        <v>0</v>
      </c>
      <c r="N269">
        <f t="shared" si="17"/>
        <v>0</v>
      </c>
      <c r="O269">
        <f t="shared" si="18"/>
        <v>279</v>
      </c>
      <c r="P269">
        <f t="shared" si="19"/>
        <v>279</v>
      </c>
    </row>
    <row r="270" spans="2:16" x14ac:dyDescent="0.25">
      <c r="B270" s="2" t="s">
        <v>267</v>
      </c>
      <c r="C270">
        <v>153</v>
      </c>
      <c r="I270">
        <v>47</v>
      </c>
      <c r="M270">
        <f t="shared" si="16"/>
        <v>153</v>
      </c>
      <c r="N270">
        <f t="shared" si="17"/>
        <v>47</v>
      </c>
      <c r="O270">
        <f t="shared" si="18"/>
        <v>0</v>
      </c>
      <c r="P270">
        <f t="shared" si="19"/>
        <v>200</v>
      </c>
    </row>
    <row r="271" spans="2:16" x14ac:dyDescent="0.25">
      <c r="B271" s="2" t="s">
        <v>268</v>
      </c>
      <c r="G271">
        <v>99</v>
      </c>
      <c r="M271">
        <f t="shared" si="16"/>
        <v>0</v>
      </c>
      <c r="N271">
        <f t="shared" si="17"/>
        <v>0</v>
      </c>
      <c r="O271">
        <f t="shared" si="18"/>
        <v>99</v>
      </c>
      <c r="P271">
        <f t="shared" si="19"/>
        <v>99</v>
      </c>
    </row>
    <row r="272" spans="2:16" x14ac:dyDescent="0.25">
      <c r="B272" s="2" t="s">
        <v>269</v>
      </c>
      <c r="C272">
        <v>399</v>
      </c>
      <c r="I272">
        <v>126</v>
      </c>
      <c r="M272">
        <f t="shared" si="16"/>
        <v>399</v>
      </c>
      <c r="N272">
        <f t="shared" si="17"/>
        <v>126</v>
      </c>
      <c r="O272">
        <f t="shared" si="18"/>
        <v>0</v>
      </c>
      <c r="P272">
        <f t="shared" si="19"/>
        <v>525</v>
      </c>
    </row>
    <row r="273" spans="2:16" x14ac:dyDescent="0.25">
      <c r="B273" s="2" t="s">
        <v>270</v>
      </c>
      <c r="G273">
        <v>235</v>
      </c>
      <c r="M273">
        <f t="shared" si="16"/>
        <v>0</v>
      </c>
      <c r="N273">
        <f t="shared" si="17"/>
        <v>0</v>
      </c>
      <c r="O273">
        <f t="shared" si="18"/>
        <v>235</v>
      </c>
      <c r="P273">
        <f t="shared" si="19"/>
        <v>235</v>
      </c>
    </row>
    <row r="274" spans="2:16" x14ac:dyDescent="0.25">
      <c r="B274" s="2" t="s">
        <v>271</v>
      </c>
      <c r="C274">
        <v>86</v>
      </c>
      <c r="I274">
        <v>28</v>
      </c>
      <c r="M274">
        <f t="shared" si="16"/>
        <v>86</v>
      </c>
      <c r="N274">
        <f t="shared" si="17"/>
        <v>28</v>
      </c>
      <c r="O274">
        <f t="shared" si="18"/>
        <v>0</v>
      </c>
      <c r="P274">
        <f t="shared" si="19"/>
        <v>114</v>
      </c>
    </row>
    <row r="275" spans="2:16" x14ac:dyDescent="0.25">
      <c r="B275" s="2" t="s">
        <v>272</v>
      </c>
      <c r="G275">
        <v>55</v>
      </c>
      <c r="M275">
        <f t="shared" si="16"/>
        <v>0</v>
      </c>
      <c r="N275">
        <f t="shared" si="17"/>
        <v>0</v>
      </c>
      <c r="O275">
        <f t="shared" si="18"/>
        <v>55</v>
      </c>
      <c r="P275">
        <f t="shared" si="19"/>
        <v>55</v>
      </c>
    </row>
    <row r="276" spans="2:16" x14ac:dyDescent="0.25">
      <c r="B276" s="2" t="s">
        <v>273</v>
      </c>
      <c r="C276">
        <v>94</v>
      </c>
      <c r="G276">
        <v>48</v>
      </c>
      <c r="I276">
        <v>26</v>
      </c>
      <c r="M276">
        <f t="shared" si="16"/>
        <v>94</v>
      </c>
      <c r="N276">
        <f t="shared" si="17"/>
        <v>26</v>
      </c>
      <c r="O276">
        <f t="shared" si="18"/>
        <v>48</v>
      </c>
      <c r="P276">
        <f t="shared" si="19"/>
        <v>168</v>
      </c>
    </row>
    <row r="277" spans="2:16" x14ac:dyDescent="0.25">
      <c r="B277" s="2" t="s">
        <v>274</v>
      </c>
      <c r="C277">
        <v>41</v>
      </c>
      <c r="I277">
        <v>22</v>
      </c>
      <c r="M277">
        <f t="shared" si="16"/>
        <v>41</v>
      </c>
      <c r="N277">
        <f t="shared" si="17"/>
        <v>22</v>
      </c>
      <c r="O277">
        <f t="shared" si="18"/>
        <v>0</v>
      </c>
      <c r="P277">
        <f t="shared" si="19"/>
        <v>63</v>
      </c>
    </row>
    <row r="278" spans="2:16" x14ac:dyDescent="0.25">
      <c r="B278" s="2" t="s">
        <v>275</v>
      </c>
      <c r="G278">
        <v>40</v>
      </c>
      <c r="M278">
        <f t="shared" si="16"/>
        <v>0</v>
      </c>
      <c r="N278">
        <f t="shared" si="17"/>
        <v>0</v>
      </c>
      <c r="O278">
        <f t="shared" si="18"/>
        <v>40</v>
      </c>
      <c r="P278">
        <f t="shared" si="19"/>
        <v>40</v>
      </c>
    </row>
    <row r="279" spans="2:16" x14ac:dyDescent="0.25">
      <c r="B279" s="2" t="s">
        <v>276</v>
      </c>
      <c r="C279">
        <v>9</v>
      </c>
      <c r="M279">
        <f t="shared" si="16"/>
        <v>9</v>
      </c>
      <c r="N279">
        <f t="shared" si="17"/>
        <v>0</v>
      </c>
      <c r="O279">
        <f t="shared" si="18"/>
        <v>0</v>
      </c>
      <c r="P279">
        <f t="shared" si="19"/>
        <v>9</v>
      </c>
    </row>
    <row r="280" spans="2:16" x14ac:dyDescent="0.25">
      <c r="B280" s="2" t="s">
        <v>277</v>
      </c>
      <c r="C280">
        <v>160</v>
      </c>
      <c r="I280">
        <v>57</v>
      </c>
      <c r="M280">
        <f t="shared" si="16"/>
        <v>160</v>
      </c>
      <c r="N280">
        <f t="shared" si="17"/>
        <v>57</v>
      </c>
      <c r="O280">
        <f t="shared" si="18"/>
        <v>0</v>
      </c>
      <c r="P280">
        <f t="shared" si="19"/>
        <v>217</v>
      </c>
    </row>
    <row r="281" spans="2:16" x14ac:dyDescent="0.25">
      <c r="B281" s="2" t="s">
        <v>278</v>
      </c>
      <c r="G281">
        <v>102</v>
      </c>
      <c r="M281">
        <f t="shared" si="16"/>
        <v>0</v>
      </c>
      <c r="N281">
        <f t="shared" si="17"/>
        <v>0</v>
      </c>
      <c r="O281">
        <f t="shared" si="18"/>
        <v>102</v>
      </c>
      <c r="P281">
        <f t="shared" si="19"/>
        <v>102</v>
      </c>
    </row>
    <row r="282" spans="2:16" x14ac:dyDescent="0.25">
      <c r="B282" s="2" t="s">
        <v>279</v>
      </c>
      <c r="C282">
        <v>306</v>
      </c>
      <c r="I282">
        <v>95</v>
      </c>
      <c r="M282">
        <f t="shared" si="16"/>
        <v>306</v>
      </c>
      <c r="N282">
        <f t="shared" si="17"/>
        <v>95</v>
      </c>
      <c r="O282">
        <f t="shared" si="18"/>
        <v>0</v>
      </c>
      <c r="P282">
        <f t="shared" si="19"/>
        <v>401</v>
      </c>
    </row>
    <row r="283" spans="2:16" x14ac:dyDescent="0.25">
      <c r="B283" s="2" t="s">
        <v>280</v>
      </c>
      <c r="C283">
        <v>26</v>
      </c>
      <c r="G283">
        <v>13</v>
      </c>
      <c r="I283">
        <v>9</v>
      </c>
      <c r="M283">
        <f t="shared" si="16"/>
        <v>26</v>
      </c>
      <c r="N283">
        <f t="shared" si="17"/>
        <v>9</v>
      </c>
      <c r="O283">
        <f t="shared" si="18"/>
        <v>13</v>
      </c>
      <c r="P283">
        <f t="shared" si="19"/>
        <v>48</v>
      </c>
    </row>
    <row r="284" spans="2:16" x14ac:dyDescent="0.25">
      <c r="B284" s="2" t="s">
        <v>281</v>
      </c>
      <c r="C284">
        <v>298</v>
      </c>
      <c r="I284">
        <v>101</v>
      </c>
      <c r="M284">
        <f t="shared" si="16"/>
        <v>298</v>
      </c>
      <c r="N284">
        <f t="shared" si="17"/>
        <v>101</v>
      </c>
      <c r="O284">
        <f t="shared" si="18"/>
        <v>0</v>
      </c>
      <c r="P284">
        <f t="shared" si="19"/>
        <v>399</v>
      </c>
    </row>
    <row r="285" spans="2:16" x14ac:dyDescent="0.25">
      <c r="B285" s="2" t="s">
        <v>282</v>
      </c>
      <c r="G285">
        <v>156</v>
      </c>
      <c r="M285">
        <f t="shared" si="16"/>
        <v>0</v>
      </c>
      <c r="N285">
        <f t="shared" si="17"/>
        <v>0</v>
      </c>
      <c r="O285">
        <f t="shared" si="18"/>
        <v>156</v>
      </c>
      <c r="P285">
        <f t="shared" si="19"/>
        <v>156</v>
      </c>
    </row>
    <row r="286" spans="2:16" x14ac:dyDescent="0.25">
      <c r="B286" s="2" t="s">
        <v>283</v>
      </c>
      <c r="C286">
        <v>70</v>
      </c>
      <c r="I286">
        <v>17</v>
      </c>
      <c r="M286">
        <f t="shared" si="16"/>
        <v>70</v>
      </c>
      <c r="N286">
        <f t="shared" si="17"/>
        <v>17</v>
      </c>
      <c r="O286">
        <f t="shared" si="18"/>
        <v>0</v>
      </c>
      <c r="P286">
        <f t="shared" si="19"/>
        <v>87</v>
      </c>
    </row>
    <row r="287" spans="2:16" x14ac:dyDescent="0.25">
      <c r="B287" s="2" t="s">
        <v>284</v>
      </c>
      <c r="C287">
        <v>256</v>
      </c>
      <c r="G287">
        <v>145</v>
      </c>
      <c r="I287">
        <v>71</v>
      </c>
      <c r="M287">
        <f t="shared" si="16"/>
        <v>256</v>
      </c>
      <c r="N287">
        <f t="shared" si="17"/>
        <v>71</v>
      </c>
      <c r="O287">
        <f t="shared" si="18"/>
        <v>145</v>
      </c>
      <c r="P287">
        <f t="shared" si="19"/>
        <v>472</v>
      </c>
    </row>
    <row r="288" spans="2:16" x14ac:dyDescent="0.25">
      <c r="B288" s="2" t="s">
        <v>285</v>
      </c>
      <c r="C288">
        <v>257</v>
      </c>
      <c r="I288">
        <v>76</v>
      </c>
      <c r="M288">
        <f t="shared" si="16"/>
        <v>257</v>
      </c>
      <c r="N288">
        <f t="shared" si="17"/>
        <v>76</v>
      </c>
      <c r="O288">
        <f t="shared" si="18"/>
        <v>0</v>
      </c>
      <c r="P288">
        <f t="shared" si="19"/>
        <v>333</v>
      </c>
    </row>
    <row r="289" spans="2:16" x14ac:dyDescent="0.25">
      <c r="B289" s="2" t="s">
        <v>286</v>
      </c>
      <c r="G289">
        <v>209</v>
      </c>
      <c r="M289">
        <f t="shared" si="16"/>
        <v>0</v>
      </c>
      <c r="N289">
        <f t="shared" si="17"/>
        <v>0</v>
      </c>
      <c r="O289">
        <f t="shared" si="18"/>
        <v>209</v>
      </c>
      <c r="P289">
        <f t="shared" si="19"/>
        <v>209</v>
      </c>
    </row>
    <row r="290" spans="2:16" x14ac:dyDescent="0.25">
      <c r="B290" s="2" t="s">
        <v>287</v>
      </c>
      <c r="C290">
        <v>57</v>
      </c>
      <c r="I290">
        <v>17</v>
      </c>
      <c r="M290">
        <f t="shared" si="16"/>
        <v>57</v>
      </c>
      <c r="N290">
        <f t="shared" si="17"/>
        <v>17</v>
      </c>
      <c r="O290">
        <f t="shared" si="18"/>
        <v>0</v>
      </c>
      <c r="P290">
        <f t="shared" si="19"/>
        <v>74</v>
      </c>
    </row>
    <row r="291" spans="2:16" x14ac:dyDescent="0.25">
      <c r="B291" s="2" t="s">
        <v>288</v>
      </c>
      <c r="C291">
        <v>48</v>
      </c>
      <c r="I291">
        <v>11</v>
      </c>
      <c r="M291">
        <f t="shared" si="16"/>
        <v>48</v>
      </c>
      <c r="N291">
        <f t="shared" si="17"/>
        <v>11</v>
      </c>
      <c r="O291">
        <f t="shared" si="18"/>
        <v>0</v>
      </c>
      <c r="P291">
        <f t="shared" si="19"/>
        <v>59</v>
      </c>
    </row>
    <row r="292" spans="2:16" x14ac:dyDescent="0.25">
      <c r="B292" s="2" t="s">
        <v>289</v>
      </c>
      <c r="C292">
        <v>80</v>
      </c>
      <c r="I292">
        <v>28</v>
      </c>
      <c r="M292">
        <f t="shared" si="16"/>
        <v>80</v>
      </c>
      <c r="N292">
        <f t="shared" si="17"/>
        <v>28</v>
      </c>
      <c r="O292">
        <f t="shared" si="18"/>
        <v>0</v>
      </c>
      <c r="P292">
        <f t="shared" si="19"/>
        <v>108</v>
      </c>
    </row>
    <row r="293" spans="2:16" x14ac:dyDescent="0.25">
      <c r="B293" s="2" t="s">
        <v>290</v>
      </c>
      <c r="G293">
        <v>70</v>
      </c>
      <c r="M293">
        <f t="shared" si="16"/>
        <v>0</v>
      </c>
      <c r="N293">
        <f t="shared" si="17"/>
        <v>0</v>
      </c>
      <c r="O293">
        <f t="shared" si="18"/>
        <v>70</v>
      </c>
      <c r="P293">
        <f t="shared" si="19"/>
        <v>70</v>
      </c>
    </row>
    <row r="294" spans="2:16" x14ac:dyDescent="0.25">
      <c r="B294" s="2" t="s">
        <v>291</v>
      </c>
      <c r="C294">
        <v>105</v>
      </c>
      <c r="G294">
        <v>55</v>
      </c>
      <c r="I294">
        <v>26</v>
      </c>
      <c r="M294">
        <f t="shared" si="16"/>
        <v>105</v>
      </c>
      <c r="N294">
        <f t="shared" si="17"/>
        <v>26</v>
      </c>
      <c r="O294">
        <f t="shared" si="18"/>
        <v>55</v>
      </c>
      <c r="P294">
        <f t="shared" si="19"/>
        <v>186</v>
      </c>
    </row>
    <row r="295" spans="2:16" x14ac:dyDescent="0.25">
      <c r="B295" s="2" t="s">
        <v>292</v>
      </c>
      <c r="C295">
        <v>19</v>
      </c>
      <c r="G295">
        <v>25</v>
      </c>
      <c r="I295">
        <v>9</v>
      </c>
      <c r="M295">
        <f t="shared" si="16"/>
        <v>19</v>
      </c>
      <c r="N295">
        <f t="shared" si="17"/>
        <v>9</v>
      </c>
      <c r="O295">
        <f t="shared" si="18"/>
        <v>25</v>
      </c>
      <c r="P295">
        <f t="shared" si="19"/>
        <v>53</v>
      </c>
    </row>
    <row r="296" spans="2:16" x14ac:dyDescent="0.25">
      <c r="B296" s="2" t="s">
        <v>293</v>
      </c>
      <c r="C296">
        <v>48</v>
      </c>
      <c r="G296">
        <v>27</v>
      </c>
      <c r="I296">
        <v>13</v>
      </c>
      <c r="M296">
        <f t="shared" si="16"/>
        <v>48</v>
      </c>
      <c r="N296">
        <f t="shared" si="17"/>
        <v>13</v>
      </c>
      <c r="O296">
        <f t="shared" si="18"/>
        <v>27</v>
      </c>
      <c r="P296">
        <f t="shared" si="19"/>
        <v>88</v>
      </c>
    </row>
    <row r="297" spans="2:16" x14ac:dyDescent="0.25">
      <c r="B297" s="2" t="s">
        <v>294</v>
      </c>
      <c r="C297">
        <v>211</v>
      </c>
      <c r="G297">
        <v>119</v>
      </c>
      <c r="I297">
        <v>53</v>
      </c>
      <c r="M297">
        <f t="shared" si="16"/>
        <v>211</v>
      </c>
      <c r="N297">
        <f t="shared" si="17"/>
        <v>53</v>
      </c>
      <c r="O297">
        <f t="shared" si="18"/>
        <v>119</v>
      </c>
      <c r="P297">
        <f t="shared" si="19"/>
        <v>383</v>
      </c>
    </row>
    <row r="298" spans="2:16" x14ac:dyDescent="0.25">
      <c r="B298" s="2" t="s">
        <v>295</v>
      </c>
      <c r="C298">
        <v>2392</v>
      </c>
      <c r="I298">
        <v>682</v>
      </c>
      <c r="M298">
        <f t="shared" si="16"/>
        <v>2392</v>
      </c>
      <c r="N298">
        <f t="shared" si="17"/>
        <v>682</v>
      </c>
      <c r="O298">
        <f t="shared" si="18"/>
        <v>0</v>
      </c>
      <c r="P298">
        <f t="shared" si="19"/>
        <v>3074</v>
      </c>
    </row>
    <row r="299" spans="2:16" x14ac:dyDescent="0.25">
      <c r="B299" s="2" t="s">
        <v>296</v>
      </c>
      <c r="C299">
        <v>150</v>
      </c>
      <c r="I299">
        <v>26</v>
      </c>
      <c r="M299">
        <f t="shared" si="16"/>
        <v>150</v>
      </c>
      <c r="N299">
        <f t="shared" si="17"/>
        <v>26</v>
      </c>
      <c r="O299">
        <f t="shared" si="18"/>
        <v>0</v>
      </c>
      <c r="P299">
        <f t="shared" si="19"/>
        <v>176</v>
      </c>
    </row>
    <row r="300" spans="2:16" x14ac:dyDescent="0.25">
      <c r="B300" s="2" t="s">
        <v>297</v>
      </c>
      <c r="C300">
        <v>8</v>
      </c>
      <c r="M300">
        <f t="shared" si="16"/>
        <v>8</v>
      </c>
      <c r="N300">
        <f t="shared" si="17"/>
        <v>0</v>
      </c>
      <c r="O300">
        <f t="shared" si="18"/>
        <v>0</v>
      </c>
      <c r="P300">
        <f t="shared" si="19"/>
        <v>8</v>
      </c>
    </row>
    <row r="301" spans="2:16" x14ac:dyDescent="0.25">
      <c r="B301" s="2" t="s">
        <v>298</v>
      </c>
      <c r="C301">
        <v>7</v>
      </c>
      <c r="M301">
        <f t="shared" si="16"/>
        <v>7</v>
      </c>
      <c r="N301">
        <f t="shared" si="17"/>
        <v>0</v>
      </c>
      <c r="O301">
        <f t="shared" si="18"/>
        <v>0</v>
      </c>
      <c r="P301">
        <f t="shared" si="19"/>
        <v>7</v>
      </c>
    </row>
    <row r="302" spans="2:16" x14ac:dyDescent="0.25">
      <c r="B302" s="2" t="s">
        <v>299</v>
      </c>
      <c r="C302">
        <v>175</v>
      </c>
      <c r="I302">
        <v>52</v>
      </c>
      <c r="M302">
        <f t="shared" si="16"/>
        <v>175</v>
      </c>
      <c r="N302">
        <f t="shared" si="17"/>
        <v>52</v>
      </c>
      <c r="O302">
        <f t="shared" si="18"/>
        <v>0</v>
      </c>
      <c r="P302">
        <f t="shared" si="19"/>
        <v>227</v>
      </c>
    </row>
    <row r="303" spans="2:16" x14ac:dyDescent="0.25">
      <c r="B303" s="2" t="s">
        <v>300</v>
      </c>
      <c r="G303">
        <v>107</v>
      </c>
      <c r="M303">
        <f t="shared" si="16"/>
        <v>0</v>
      </c>
      <c r="N303">
        <f t="shared" si="17"/>
        <v>0</v>
      </c>
      <c r="O303">
        <f t="shared" si="18"/>
        <v>107</v>
      </c>
      <c r="P303">
        <f t="shared" si="19"/>
        <v>107</v>
      </c>
    </row>
    <row r="304" spans="2:16" x14ac:dyDescent="0.25">
      <c r="B304" s="2" t="s">
        <v>301</v>
      </c>
      <c r="C304">
        <v>383</v>
      </c>
      <c r="I304">
        <v>109</v>
      </c>
      <c r="M304">
        <f t="shared" si="16"/>
        <v>383</v>
      </c>
      <c r="N304">
        <f t="shared" si="17"/>
        <v>109</v>
      </c>
      <c r="O304">
        <f t="shared" si="18"/>
        <v>0</v>
      </c>
      <c r="P304">
        <f t="shared" si="19"/>
        <v>492</v>
      </c>
    </row>
    <row r="305" spans="2:16" x14ac:dyDescent="0.25">
      <c r="B305" s="2" t="s">
        <v>302</v>
      </c>
      <c r="G305">
        <v>250</v>
      </c>
      <c r="M305">
        <f t="shared" si="16"/>
        <v>0</v>
      </c>
      <c r="N305">
        <f t="shared" si="17"/>
        <v>0</v>
      </c>
      <c r="O305">
        <f t="shared" si="18"/>
        <v>250</v>
      </c>
      <c r="P305">
        <f t="shared" si="19"/>
        <v>250</v>
      </c>
    </row>
    <row r="306" spans="2:16" x14ac:dyDescent="0.25">
      <c r="B306" s="2" t="s">
        <v>303</v>
      </c>
      <c r="C306">
        <v>34</v>
      </c>
      <c r="I306">
        <v>9</v>
      </c>
      <c r="M306">
        <f t="shared" si="16"/>
        <v>34</v>
      </c>
      <c r="N306">
        <f t="shared" si="17"/>
        <v>9</v>
      </c>
      <c r="O306">
        <f t="shared" si="18"/>
        <v>0</v>
      </c>
      <c r="P306">
        <f t="shared" si="19"/>
        <v>43</v>
      </c>
    </row>
    <row r="307" spans="2:16" x14ac:dyDescent="0.25">
      <c r="B307" s="2" t="s">
        <v>304</v>
      </c>
      <c r="G307">
        <v>22</v>
      </c>
      <c r="M307">
        <f t="shared" si="16"/>
        <v>0</v>
      </c>
      <c r="N307">
        <f t="shared" si="17"/>
        <v>0</v>
      </c>
      <c r="O307">
        <f t="shared" si="18"/>
        <v>22</v>
      </c>
      <c r="P307">
        <f t="shared" si="19"/>
        <v>22</v>
      </c>
    </row>
    <row r="308" spans="2:16" x14ac:dyDescent="0.25">
      <c r="B308" s="2" t="s">
        <v>306</v>
      </c>
      <c r="C308">
        <v>15</v>
      </c>
      <c r="M308">
        <f t="shared" si="16"/>
        <v>15</v>
      </c>
      <c r="N308">
        <f t="shared" si="17"/>
        <v>0</v>
      </c>
      <c r="O308">
        <f t="shared" si="18"/>
        <v>0</v>
      </c>
      <c r="P308">
        <f t="shared" si="19"/>
        <v>15</v>
      </c>
    </row>
    <row r="309" spans="2:16" x14ac:dyDescent="0.25">
      <c r="B309" s="2" t="s">
        <v>307</v>
      </c>
      <c r="C309">
        <v>9</v>
      </c>
      <c r="M309">
        <f t="shared" si="16"/>
        <v>9</v>
      </c>
      <c r="N309">
        <f t="shared" si="17"/>
        <v>0</v>
      </c>
      <c r="O309">
        <f t="shared" si="18"/>
        <v>0</v>
      </c>
      <c r="P309">
        <f t="shared" si="19"/>
        <v>9</v>
      </c>
    </row>
    <row r="310" spans="2:16" x14ac:dyDescent="0.25">
      <c r="B310" s="2" t="s">
        <v>308</v>
      </c>
      <c r="C310">
        <v>39</v>
      </c>
      <c r="I310">
        <v>10</v>
      </c>
      <c r="M310">
        <f t="shared" si="16"/>
        <v>39</v>
      </c>
      <c r="N310">
        <f t="shared" si="17"/>
        <v>10</v>
      </c>
      <c r="O310">
        <f t="shared" si="18"/>
        <v>0</v>
      </c>
      <c r="P310">
        <f t="shared" si="19"/>
        <v>49</v>
      </c>
    </row>
    <row r="311" spans="2:16" x14ac:dyDescent="0.25">
      <c r="B311" s="2" t="s">
        <v>309</v>
      </c>
      <c r="G311">
        <v>20</v>
      </c>
      <c r="M311">
        <f t="shared" si="16"/>
        <v>0</v>
      </c>
      <c r="N311">
        <f t="shared" si="17"/>
        <v>0</v>
      </c>
      <c r="O311">
        <f t="shared" si="18"/>
        <v>20</v>
      </c>
      <c r="P311">
        <f t="shared" si="19"/>
        <v>20</v>
      </c>
    </row>
    <row r="312" spans="2:16" x14ac:dyDescent="0.25">
      <c r="B312" s="2" t="s">
        <v>310</v>
      </c>
      <c r="C312">
        <v>75</v>
      </c>
      <c r="I312">
        <v>40</v>
      </c>
      <c r="M312">
        <f t="shared" si="16"/>
        <v>75</v>
      </c>
      <c r="N312">
        <f t="shared" si="17"/>
        <v>40</v>
      </c>
      <c r="O312">
        <f t="shared" si="18"/>
        <v>0</v>
      </c>
      <c r="P312">
        <f t="shared" si="19"/>
        <v>115</v>
      </c>
    </row>
    <row r="313" spans="2:16" x14ac:dyDescent="0.25">
      <c r="B313" s="2" t="s">
        <v>311</v>
      </c>
      <c r="G313">
        <v>76</v>
      </c>
      <c r="M313">
        <f t="shared" si="16"/>
        <v>0</v>
      </c>
      <c r="N313">
        <f t="shared" si="17"/>
        <v>0</v>
      </c>
      <c r="O313">
        <f t="shared" si="18"/>
        <v>76</v>
      </c>
      <c r="P313">
        <f t="shared" si="19"/>
        <v>76</v>
      </c>
    </row>
    <row r="314" spans="2:16" x14ac:dyDescent="0.25">
      <c r="B314" s="2" t="s">
        <v>312</v>
      </c>
      <c r="C314">
        <v>254</v>
      </c>
      <c r="I314">
        <v>78</v>
      </c>
      <c r="M314">
        <f t="shared" si="16"/>
        <v>254</v>
      </c>
      <c r="N314">
        <f t="shared" si="17"/>
        <v>78</v>
      </c>
      <c r="O314">
        <f t="shared" si="18"/>
        <v>0</v>
      </c>
      <c r="P314">
        <f t="shared" si="19"/>
        <v>332</v>
      </c>
    </row>
    <row r="315" spans="2:16" x14ac:dyDescent="0.25">
      <c r="B315" s="2" t="s">
        <v>313</v>
      </c>
      <c r="C315">
        <v>33</v>
      </c>
      <c r="M315">
        <f t="shared" si="16"/>
        <v>33</v>
      </c>
      <c r="N315">
        <f t="shared" si="17"/>
        <v>0</v>
      </c>
      <c r="O315">
        <f t="shared" si="18"/>
        <v>0</v>
      </c>
      <c r="P315">
        <f t="shared" si="19"/>
        <v>33</v>
      </c>
    </row>
    <row r="316" spans="2:16" x14ac:dyDescent="0.25">
      <c r="B316" s="2" t="s">
        <v>314</v>
      </c>
      <c r="C316">
        <v>7</v>
      </c>
      <c r="M316">
        <f t="shared" si="16"/>
        <v>7</v>
      </c>
      <c r="N316">
        <f t="shared" si="17"/>
        <v>0</v>
      </c>
      <c r="O316">
        <f t="shared" si="18"/>
        <v>0</v>
      </c>
      <c r="P316">
        <f t="shared" si="19"/>
        <v>7</v>
      </c>
    </row>
    <row r="317" spans="2:16" x14ac:dyDescent="0.25">
      <c r="B317" s="2" t="s">
        <v>315</v>
      </c>
      <c r="C317">
        <v>8</v>
      </c>
      <c r="M317">
        <f t="shared" si="16"/>
        <v>8</v>
      </c>
      <c r="N317">
        <f t="shared" si="17"/>
        <v>0</v>
      </c>
      <c r="O317">
        <f t="shared" si="18"/>
        <v>0</v>
      </c>
      <c r="P317">
        <f t="shared" si="19"/>
        <v>8</v>
      </c>
    </row>
    <row r="318" spans="2:16" x14ac:dyDescent="0.25">
      <c r="B318" s="2" t="s">
        <v>316</v>
      </c>
      <c r="G318">
        <v>169</v>
      </c>
      <c r="M318">
        <f t="shared" si="16"/>
        <v>0</v>
      </c>
      <c r="N318">
        <f t="shared" si="17"/>
        <v>0</v>
      </c>
      <c r="O318">
        <f t="shared" si="18"/>
        <v>169</v>
      </c>
      <c r="P318">
        <f t="shared" si="19"/>
        <v>169</v>
      </c>
    </row>
    <row r="319" spans="2:16" x14ac:dyDescent="0.25">
      <c r="B319" s="2" t="s">
        <v>317</v>
      </c>
      <c r="C319">
        <v>205</v>
      </c>
      <c r="I319">
        <v>58</v>
      </c>
      <c r="M319">
        <f t="shared" si="16"/>
        <v>205</v>
      </c>
      <c r="N319">
        <f t="shared" si="17"/>
        <v>58</v>
      </c>
      <c r="O319">
        <f t="shared" si="18"/>
        <v>0</v>
      </c>
      <c r="P319">
        <f t="shared" si="19"/>
        <v>263</v>
      </c>
    </row>
    <row r="320" spans="2:16" x14ac:dyDescent="0.25">
      <c r="B320" s="2" t="s">
        <v>318</v>
      </c>
      <c r="G320">
        <v>110</v>
      </c>
      <c r="M320">
        <f t="shared" si="16"/>
        <v>0</v>
      </c>
      <c r="N320">
        <f t="shared" si="17"/>
        <v>0</v>
      </c>
      <c r="O320">
        <f t="shared" si="18"/>
        <v>110</v>
      </c>
      <c r="P320">
        <f t="shared" si="19"/>
        <v>110</v>
      </c>
    </row>
    <row r="321" spans="2:16" x14ac:dyDescent="0.25">
      <c r="B321" s="2" t="s">
        <v>319</v>
      </c>
      <c r="C321">
        <v>30</v>
      </c>
      <c r="M321">
        <f t="shared" si="16"/>
        <v>30</v>
      </c>
      <c r="N321">
        <f t="shared" si="17"/>
        <v>0</v>
      </c>
      <c r="O321">
        <f t="shared" si="18"/>
        <v>0</v>
      </c>
      <c r="P321">
        <f t="shared" si="19"/>
        <v>30</v>
      </c>
    </row>
    <row r="322" spans="2:16" x14ac:dyDescent="0.25">
      <c r="B322" s="2" t="s">
        <v>320</v>
      </c>
      <c r="C322">
        <v>173</v>
      </c>
      <c r="I322">
        <v>38</v>
      </c>
      <c r="M322">
        <f t="shared" si="16"/>
        <v>173</v>
      </c>
      <c r="N322">
        <f t="shared" si="17"/>
        <v>38</v>
      </c>
      <c r="O322">
        <f t="shared" si="18"/>
        <v>0</v>
      </c>
      <c r="P322">
        <f t="shared" si="19"/>
        <v>211</v>
      </c>
    </row>
    <row r="323" spans="2:16" x14ac:dyDescent="0.25">
      <c r="B323" s="2" t="s">
        <v>321</v>
      </c>
      <c r="G323">
        <v>124</v>
      </c>
      <c r="M323">
        <f t="shared" si="16"/>
        <v>0</v>
      </c>
      <c r="N323">
        <f t="shared" si="17"/>
        <v>0</v>
      </c>
      <c r="O323">
        <f t="shared" si="18"/>
        <v>124</v>
      </c>
      <c r="P323">
        <f t="shared" si="19"/>
        <v>124</v>
      </c>
    </row>
    <row r="324" spans="2:16" x14ac:dyDescent="0.25">
      <c r="B324" s="2" t="s">
        <v>322</v>
      </c>
      <c r="C324">
        <v>62</v>
      </c>
      <c r="I324">
        <v>21</v>
      </c>
      <c r="M324">
        <f t="shared" si="16"/>
        <v>62</v>
      </c>
      <c r="N324">
        <f t="shared" si="17"/>
        <v>21</v>
      </c>
      <c r="O324">
        <f t="shared" si="18"/>
        <v>0</v>
      </c>
      <c r="P324">
        <f t="shared" si="19"/>
        <v>83</v>
      </c>
    </row>
    <row r="325" spans="2:16" x14ac:dyDescent="0.25">
      <c r="B325" s="2" t="s">
        <v>323</v>
      </c>
      <c r="G325">
        <v>37</v>
      </c>
      <c r="M325">
        <f t="shared" si="16"/>
        <v>0</v>
      </c>
      <c r="N325">
        <f t="shared" si="17"/>
        <v>0</v>
      </c>
      <c r="O325">
        <f t="shared" si="18"/>
        <v>37</v>
      </c>
      <c r="P325">
        <f t="shared" si="19"/>
        <v>37</v>
      </c>
    </row>
    <row r="326" spans="2:16" x14ac:dyDescent="0.25">
      <c r="B326" s="2" t="s">
        <v>324</v>
      </c>
      <c r="C326">
        <v>46</v>
      </c>
      <c r="M326">
        <f t="shared" si="16"/>
        <v>46</v>
      </c>
      <c r="N326">
        <f t="shared" si="17"/>
        <v>0</v>
      </c>
      <c r="O326">
        <f t="shared" si="18"/>
        <v>0</v>
      </c>
      <c r="P326">
        <f t="shared" si="19"/>
        <v>46</v>
      </c>
    </row>
    <row r="327" spans="2:16" x14ac:dyDescent="0.25">
      <c r="B327" s="2" t="s">
        <v>325</v>
      </c>
      <c r="C327">
        <v>13</v>
      </c>
      <c r="M327">
        <f t="shared" ref="M327:M390" si="20">SUM(C327:F327)</f>
        <v>13</v>
      </c>
      <c r="N327">
        <f t="shared" ref="N327:N390" si="21">SUM(I327)</f>
        <v>0</v>
      </c>
      <c r="O327">
        <f t="shared" ref="O327:O390" si="22">SUM(G327:H327)</f>
        <v>0</v>
      </c>
      <c r="P327">
        <f t="shared" ref="P327:P390" si="23">SUM(M327:O327)</f>
        <v>13</v>
      </c>
    </row>
    <row r="328" spans="2:16" x14ac:dyDescent="0.25">
      <c r="B328" s="2" t="s">
        <v>326</v>
      </c>
      <c r="C328">
        <v>63</v>
      </c>
      <c r="I328">
        <v>18</v>
      </c>
      <c r="M328">
        <f t="shared" si="20"/>
        <v>63</v>
      </c>
      <c r="N328">
        <f t="shared" si="21"/>
        <v>18</v>
      </c>
      <c r="O328">
        <f t="shared" si="22"/>
        <v>0</v>
      </c>
      <c r="P328">
        <f t="shared" si="23"/>
        <v>81</v>
      </c>
    </row>
    <row r="329" spans="2:16" x14ac:dyDescent="0.25">
      <c r="B329" s="2" t="s">
        <v>327</v>
      </c>
      <c r="C329">
        <v>72</v>
      </c>
      <c r="G329">
        <v>44</v>
      </c>
      <c r="I329">
        <v>21</v>
      </c>
      <c r="M329">
        <f t="shared" si="20"/>
        <v>72</v>
      </c>
      <c r="N329">
        <f t="shared" si="21"/>
        <v>21</v>
      </c>
      <c r="O329">
        <f t="shared" si="22"/>
        <v>44</v>
      </c>
      <c r="P329">
        <f t="shared" si="23"/>
        <v>137</v>
      </c>
    </row>
    <row r="330" spans="2:16" x14ac:dyDescent="0.25">
      <c r="B330" s="2" t="s">
        <v>328</v>
      </c>
      <c r="C330">
        <v>307</v>
      </c>
      <c r="D330">
        <v>20</v>
      </c>
      <c r="I330">
        <v>79</v>
      </c>
      <c r="M330">
        <f t="shared" si="20"/>
        <v>327</v>
      </c>
      <c r="N330">
        <f t="shared" si="21"/>
        <v>79</v>
      </c>
      <c r="O330">
        <f t="shared" si="22"/>
        <v>0</v>
      </c>
      <c r="P330">
        <f t="shared" si="23"/>
        <v>406</v>
      </c>
    </row>
    <row r="331" spans="2:16" x14ac:dyDescent="0.25">
      <c r="B331" s="2" t="s">
        <v>329</v>
      </c>
      <c r="G331">
        <v>125</v>
      </c>
      <c r="M331">
        <f t="shared" si="20"/>
        <v>0</v>
      </c>
      <c r="N331">
        <f t="shared" si="21"/>
        <v>0</v>
      </c>
      <c r="O331">
        <f t="shared" si="22"/>
        <v>125</v>
      </c>
      <c r="P331">
        <f t="shared" si="23"/>
        <v>125</v>
      </c>
    </row>
    <row r="332" spans="2:16" x14ac:dyDescent="0.25">
      <c r="B332" s="2" t="s">
        <v>330</v>
      </c>
      <c r="C332">
        <v>7</v>
      </c>
      <c r="M332">
        <f t="shared" si="20"/>
        <v>7</v>
      </c>
      <c r="N332">
        <f t="shared" si="21"/>
        <v>0</v>
      </c>
      <c r="O332">
        <f t="shared" si="22"/>
        <v>0</v>
      </c>
      <c r="P332">
        <f t="shared" si="23"/>
        <v>7</v>
      </c>
    </row>
    <row r="333" spans="2:16" x14ac:dyDescent="0.25">
      <c r="B333" s="2" t="s">
        <v>331</v>
      </c>
      <c r="C333">
        <v>47</v>
      </c>
      <c r="G333">
        <v>14</v>
      </c>
      <c r="I333">
        <v>15</v>
      </c>
      <c r="M333">
        <f t="shared" si="20"/>
        <v>47</v>
      </c>
      <c r="N333">
        <f t="shared" si="21"/>
        <v>15</v>
      </c>
      <c r="O333">
        <f t="shared" si="22"/>
        <v>14</v>
      </c>
      <c r="P333">
        <f t="shared" si="23"/>
        <v>76</v>
      </c>
    </row>
    <row r="334" spans="2:16" x14ac:dyDescent="0.25">
      <c r="B334" s="2" t="s">
        <v>332</v>
      </c>
      <c r="C334">
        <v>434</v>
      </c>
      <c r="G334">
        <v>245</v>
      </c>
      <c r="I334">
        <v>126</v>
      </c>
      <c r="M334">
        <f t="shared" si="20"/>
        <v>434</v>
      </c>
      <c r="N334">
        <f t="shared" si="21"/>
        <v>126</v>
      </c>
      <c r="O334">
        <f t="shared" si="22"/>
        <v>245</v>
      </c>
      <c r="P334">
        <f t="shared" si="23"/>
        <v>805</v>
      </c>
    </row>
    <row r="335" spans="2:16" x14ac:dyDescent="0.25">
      <c r="B335" s="2" t="s">
        <v>333</v>
      </c>
      <c r="C335">
        <v>55</v>
      </c>
      <c r="I335">
        <v>17</v>
      </c>
      <c r="M335">
        <f t="shared" si="20"/>
        <v>55</v>
      </c>
      <c r="N335">
        <f t="shared" si="21"/>
        <v>17</v>
      </c>
      <c r="O335">
        <f t="shared" si="22"/>
        <v>0</v>
      </c>
      <c r="P335">
        <f t="shared" si="23"/>
        <v>72</v>
      </c>
    </row>
    <row r="336" spans="2:16" x14ac:dyDescent="0.25">
      <c r="B336" s="2" t="s">
        <v>334</v>
      </c>
      <c r="G336">
        <v>33</v>
      </c>
      <c r="M336">
        <f t="shared" si="20"/>
        <v>0</v>
      </c>
      <c r="N336">
        <f t="shared" si="21"/>
        <v>0</v>
      </c>
      <c r="O336">
        <f t="shared" si="22"/>
        <v>33</v>
      </c>
      <c r="P336">
        <f t="shared" si="23"/>
        <v>33</v>
      </c>
    </row>
    <row r="337" spans="2:16" x14ac:dyDescent="0.25">
      <c r="B337" s="2" t="s">
        <v>335</v>
      </c>
      <c r="C337">
        <v>34</v>
      </c>
      <c r="I337">
        <v>10</v>
      </c>
      <c r="M337">
        <f t="shared" si="20"/>
        <v>34</v>
      </c>
      <c r="N337">
        <f t="shared" si="21"/>
        <v>10</v>
      </c>
      <c r="O337">
        <f t="shared" si="22"/>
        <v>0</v>
      </c>
      <c r="P337">
        <f t="shared" si="23"/>
        <v>44</v>
      </c>
    </row>
    <row r="338" spans="2:16" x14ac:dyDescent="0.25">
      <c r="B338" s="2" t="s">
        <v>336</v>
      </c>
      <c r="G338">
        <v>27</v>
      </c>
      <c r="M338">
        <f t="shared" si="20"/>
        <v>0</v>
      </c>
      <c r="N338">
        <f t="shared" si="21"/>
        <v>0</v>
      </c>
      <c r="O338">
        <f t="shared" si="22"/>
        <v>27</v>
      </c>
      <c r="P338">
        <f t="shared" si="23"/>
        <v>27</v>
      </c>
    </row>
    <row r="339" spans="2:16" x14ac:dyDescent="0.25">
      <c r="B339" s="2" t="s">
        <v>337</v>
      </c>
      <c r="C339">
        <v>26</v>
      </c>
      <c r="G339">
        <v>10</v>
      </c>
      <c r="I339">
        <v>5</v>
      </c>
      <c r="M339">
        <f t="shared" si="20"/>
        <v>26</v>
      </c>
      <c r="N339">
        <f t="shared" si="21"/>
        <v>5</v>
      </c>
      <c r="O339">
        <f t="shared" si="22"/>
        <v>10</v>
      </c>
      <c r="P339">
        <f t="shared" si="23"/>
        <v>41</v>
      </c>
    </row>
    <row r="340" spans="2:16" x14ac:dyDescent="0.25">
      <c r="B340" s="2" t="s">
        <v>338</v>
      </c>
      <c r="C340">
        <v>61</v>
      </c>
      <c r="G340">
        <v>36</v>
      </c>
      <c r="I340">
        <v>19</v>
      </c>
      <c r="M340">
        <f t="shared" si="20"/>
        <v>61</v>
      </c>
      <c r="N340">
        <f t="shared" si="21"/>
        <v>19</v>
      </c>
      <c r="O340">
        <f t="shared" si="22"/>
        <v>36</v>
      </c>
      <c r="P340">
        <f t="shared" si="23"/>
        <v>116</v>
      </c>
    </row>
    <row r="341" spans="2:16" x14ac:dyDescent="0.25">
      <c r="B341" s="2" t="s">
        <v>339</v>
      </c>
      <c r="C341">
        <v>51</v>
      </c>
      <c r="M341">
        <f t="shared" si="20"/>
        <v>51</v>
      </c>
      <c r="N341">
        <f t="shared" si="21"/>
        <v>0</v>
      </c>
      <c r="O341">
        <f t="shared" si="22"/>
        <v>0</v>
      </c>
      <c r="P341">
        <f t="shared" si="23"/>
        <v>51</v>
      </c>
    </row>
    <row r="342" spans="2:16" x14ac:dyDescent="0.25">
      <c r="B342" s="2" t="s">
        <v>340</v>
      </c>
      <c r="C342">
        <v>173</v>
      </c>
      <c r="G342">
        <v>72</v>
      </c>
      <c r="I342">
        <v>37</v>
      </c>
      <c r="M342">
        <f t="shared" si="20"/>
        <v>173</v>
      </c>
      <c r="N342">
        <f t="shared" si="21"/>
        <v>37</v>
      </c>
      <c r="O342">
        <f t="shared" si="22"/>
        <v>72</v>
      </c>
      <c r="P342">
        <f t="shared" si="23"/>
        <v>282</v>
      </c>
    </row>
    <row r="343" spans="2:16" x14ac:dyDescent="0.25">
      <c r="B343" s="2" t="s">
        <v>341</v>
      </c>
      <c r="C343">
        <v>15</v>
      </c>
      <c r="I343">
        <v>5</v>
      </c>
      <c r="M343">
        <f t="shared" si="20"/>
        <v>15</v>
      </c>
      <c r="N343">
        <f t="shared" si="21"/>
        <v>5</v>
      </c>
      <c r="O343">
        <f t="shared" si="22"/>
        <v>0</v>
      </c>
      <c r="P343">
        <f t="shared" si="23"/>
        <v>20</v>
      </c>
    </row>
    <row r="344" spans="2:16" x14ac:dyDescent="0.25">
      <c r="B344" s="2" t="s">
        <v>342</v>
      </c>
      <c r="G344">
        <v>6</v>
      </c>
      <c r="M344">
        <f t="shared" si="20"/>
        <v>0</v>
      </c>
      <c r="N344">
        <f t="shared" si="21"/>
        <v>0</v>
      </c>
      <c r="O344">
        <f t="shared" si="22"/>
        <v>6</v>
      </c>
      <c r="P344">
        <f t="shared" si="23"/>
        <v>6</v>
      </c>
    </row>
    <row r="345" spans="2:16" x14ac:dyDescent="0.25">
      <c r="B345" s="2" t="s">
        <v>343</v>
      </c>
      <c r="C345">
        <v>95</v>
      </c>
      <c r="G345">
        <v>39</v>
      </c>
      <c r="I345">
        <v>28</v>
      </c>
      <c r="M345">
        <f t="shared" si="20"/>
        <v>95</v>
      </c>
      <c r="N345">
        <f t="shared" si="21"/>
        <v>28</v>
      </c>
      <c r="O345">
        <f t="shared" si="22"/>
        <v>39</v>
      </c>
      <c r="P345">
        <f t="shared" si="23"/>
        <v>162</v>
      </c>
    </row>
    <row r="346" spans="2:16" x14ac:dyDescent="0.25">
      <c r="B346" s="2" t="s">
        <v>344</v>
      </c>
      <c r="C346">
        <v>8706</v>
      </c>
      <c r="I346">
        <v>2731</v>
      </c>
      <c r="M346">
        <f t="shared" si="20"/>
        <v>8706</v>
      </c>
      <c r="N346">
        <f t="shared" si="21"/>
        <v>2731</v>
      </c>
      <c r="O346">
        <f t="shared" si="22"/>
        <v>0</v>
      </c>
      <c r="P346">
        <f t="shared" si="23"/>
        <v>11437</v>
      </c>
    </row>
    <row r="347" spans="2:16" x14ac:dyDescent="0.25">
      <c r="B347" s="2" t="s">
        <v>345</v>
      </c>
      <c r="G347">
        <v>5713</v>
      </c>
      <c r="M347">
        <f t="shared" si="20"/>
        <v>0</v>
      </c>
      <c r="N347">
        <f t="shared" si="21"/>
        <v>0</v>
      </c>
      <c r="O347">
        <f t="shared" si="22"/>
        <v>5713</v>
      </c>
      <c r="P347">
        <f t="shared" si="23"/>
        <v>5713</v>
      </c>
    </row>
    <row r="348" spans="2:16" x14ac:dyDescent="0.25">
      <c r="B348" s="2" t="s">
        <v>346</v>
      </c>
      <c r="C348">
        <v>191</v>
      </c>
      <c r="M348">
        <f t="shared" si="20"/>
        <v>191</v>
      </c>
      <c r="N348">
        <f t="shared" si="21"/>
        <v>0</v>
      </c>
      <c r="O348">
        <f t="shared" si="22"/>
        <v>0</v>
      </c>
      <c r="P348">
        <f t="shared" si="23"/>
        <v>191</v>
      </c>
    </row>
    <row r="349" spans="2:16" x14ac:dyDescent="0.25">
      <c r="B349" s="2" t="s">
        <v>347</v>
      </c>
      <c r="C349">
        <v>195</v>
      </c>
      <c r="I349">
        <v>61</v>
      </c>
      <c r="M349">
        <f t="shared" si="20"/>
        <v>195</v>
      </c>
      <c r="N349">
        <f t="shared" si="21"/>
        <v>61</v>
      </c>
      <c r="O349">
        <f t="shared" si="22"/>
        <v>0</v>
      </c>
      <c r="P349">
        <f t="shared" si="23"/>
        <v>256</v>
      </c>
    </row>
    <row r="350" spans="2:16" x14ac:dyDescent="0.25">
      <c r="B350" s="2" t="s">
        <v>348</v>
      </c>
      <c r="C350">
        <v>1002</v>
      </c>
      <c r="I350">
        <v>303</v>
      </c>
      <c r="M350">
        <f t="shared" si="20"/>
        <v>1002</v>
      </c>
      <c r="N350">
        <f t="shared" si="21"/>
        <v>303</v>
      </c>
      <c r="O350">
        <f t="shared" si="22"/>
        <v>0</v>
      </c>
      <c r="P350">
        <f t="shared" si="23"/>
        <v>1305</v>
      </c>
    </row>
    <row r="351" spans="2:16" x14ac:dyDescent="0.25">
      <c r="B351" s="2" t="s">
        <v>349</v>
      </c>
      <c r="G351">
        <v>642</v>
      </c>
      <c r="M351">
        <f t="shared" si="20"/>
        <v>0</v>
      </c>
      <c r="N351">
        <f t="shared" si="21"/>
        <v>0</v>
      </c>
      <c r="O351">
        <f t="shared" si="22"/>
        <v>642</v>
      </c>
      <c r="P351">
        <f t="shared" si="23"/>
        <v>642</v>
      </c>
    </row>
    <row r="352" spans="2:16" x14ac:dyDescent="0.25">
      <c r="B352" s="2" t="s">
        <v>350</v>
      </c>
      <c r="C352">
        <v>564</v>
      </c>
      <c r="I352">
        <v>155</v>
      </c>
      <c r="M352">
        <f t="shared" si="20"/>
        <v>564</v>
      </c>
      <c r="N352">
        <f t="shared" si="21"/>
        <v>155</v>
      </c>
      <c r="O352">
        <f t="shared" si="22"/>
        <v>0</v>
      </c>
      <c r="P352">
        <f t="shared" si="23"/>
        <v>719</v>
      </c>
    </row>
    <row r="353" spans="2:16" x14ac:dyDescent="0.25">
      <c r="B353" s="2" t="s">
        <v>351</v>
      </c>
      <c r="C353">
        <v>57</v>
      </c>
      <c r="G353">
        <v>42</v>
      </c>
      <c r="I353">
        <v>16</v>
      </c>
      <c r="M353">
        <f t="shared" si="20"/>
        <v>57</v>
      </c>
      <c r="N353">
        <f t="shared" si="21"/>
        <v>16</v>
      </c>
      <c r="O353">
        <f t="shared" si="22"/>
        <v>42</v>
      </c>
      <c r="P353">
        <f t="shared" si="23"/>
        <v>115</v>
      </c>
    </row>
    <row r="354" spans="2:16" x14ac:dyDescent="0.25">
      <c r="B354" s="2" t="s">
        <v>352</v>
      </c>
      <c r="C354">
        <v>33</v>
      </c>
      <c r="M354">
        <f t="shared" si="20"/>
        <v>33</v>
      </c>
      <c r="N354">
        <f t="shared" si="21"/>
        <v>0</v>
      </c>
      <c r="O354">
        <f t="shared" si="22"/>
        <v>0</v>
      </c>
      <c r="P354">
        <f t="shared" si="23"/>
        <v>33</v>
      </c>
    </row>
    <row r="355" spans="2:16" x14ac:dyDescent="0.25">
      <c r="B355" s="2" t="s">
        <v>353</v>
      </c>
      <c r="C355">
        <v>103</v>
      </c>
      <c r="I355">
        <v>21</v>
      </c>
      <c r="M355">
        <f t="shared" si="20"/>
        <v>103</v>
      </c>
      <c r="N355">
        <f t="shared" si="21"/>
        <v>21</v>
      </c>
      <c r="O355">
        <f t="shared" si="22"/>
        <v>0</v>
      </c>
      <c r="P355">
        <f t="shared" si="23"/>
        <v>124</v>
      </c>
    </row>
    <row r="356" spans="2:16" x14ac:dyDescent="0.25">
      <c r="B356" s="2" t="s">
        <v>354</v>
      </c>
      <c r="G356">
        <v>59</v>
      </c>
      <c r="M356">
        <f t="shared" si="20"/>
        <v>0</v>
      </c>
      <c r="N356">
        <f t="shared" si="21"/>
        <v>0</v>
      </c>
      <c r="O356">
        <f t="shared" si="22"/>
        <v>59</v>
      </c>
      <c r="P356">
        <f t="shared" si="23"/>
        <v>59</v>
      </c>
    </row>
    <row r="357" spans="2:16" x14ac:dyDescent="0.25">
      <c r="B357" s="2" t="s">
        <v>355</v>
      </c>
      <c r="C357">
        <v>368</v>
      </c>
      <c r="I357">
        <v>96</v>
      </c>
      <c r="M357">
        <f t="shared" si="20"/>
        <v>368</v>
      </c>
      <c r="N357">
        <f t="shared" si="21"/>
        <v>96</v>
      </c>
      <c r="O357">
        <f t="shared" si="22"/>
        <v>0</v>
      </c>
      <c r="P357">
        <f t="shared" si="23"/>
        <v>464</v>
      </c>
    </row>
    <row r="358" spans="2:16" x14ac:dyDescent="0.25">
      <c r="B358" s="2" t="s">
        <v>356</v>
      </c>
      <c r="C358">
        <v>437</v>
      </c>
      <c r="G358">
        <v>229</v>
      </c>
      <c r="I358">
        <v>129</v>
      </c>
      <c r="M358">
        <f t="shared" si="20"/>
        <v>437</v>
      </c>
      <c r="N358">
        <f t="shared" si="21"/>
        <v>129</v>
      </c>
      <c r="O358">
        <f t="shared" si="22"/>
        <v>229</v>
      </c>
      <c r="P358">
        <f t="shared" si="23"/>
        <v>795</v>
      </c>
    </row>
    <row r="359" spans="2:16" x14ac:dyDescent="0.25">
      <c r="B359" s="2" t="s">
        <v>357</v>
      </c>
      <c r="C359">
        <v>441</v>
      </c>
      <c r="I359">
        <v>141</v>
      </c>
      <c r="M359">
        <f t="shared" si="20"/>
        <v>441</v>
      </c>
      <c r="N359">
        <f t="shared" si="21"/>
        <v>141</v>
      </c>
      <c r="O359">
        <f t="shared" si="22"/>
        <v>0</v>
      </c>
      <c r="P359">
        <f t="shared" si="23"/>
        <v>582</v>
      </c>
    </row>
    <row r="360" spans="2:16" x14ac:dyDescent="0.25">
      <c r="B360" s="2" t="s">
        <v>358</v>
      </c>
      <c r="G360">
        <v>266</v>
      </c>
      <c r="M360">
        <f t="shared" si="20"/>
        <v>0</v>
      </c>
      <c r="N360">
        <f t="shared" si="21"/>
        <v>0</v>
      </c>
      <c r="O360">
        <f t="shared" si="22"/>
        <v>266</v>
      </c>
      <c r="P360">
        <f t="shared" si="23"/>
        <v>266</v>
      </c>
    </row>
    <row r="361" spans="2:16" x14ac:dyDescent="0.25">
      <c r="B361" s="2" t="s">
        <v>359</v>
      </c>
      <c r="C361">
        <v>73</v>
      </c>
      <c r="M361">
        <f t="shared" si="20"/>
        <v>73</v>
      </c>
      <c r="N361">
        <f t="shared" si="21"/>
        <v>0</v>
      </c>
      <c r="O361">
        <f t="shared" si="22"/>
        <v>0</v>
      </c>
      <c r="P361">
        <f t="shared" si="23"/>
        <v>73</v>
      </c>
    </row>
    <row r="362" spans="2:16" x14ac:dyDescent="0.25">
      <c r="B362" s="2" t="s">
        <v>360</v>
      </c>
      <c r="C362">
        <v>311</v>
      </c>
      <c r="M362">
        <f t="shared" si="20"/>
        <v>311</v>
      </c>
      <c r="N362">
        <f t="shared" si="21"/>
        <v>0</v>
      </c>
      <c r="O362">
        <f t="shared" si="22"/>
        <v>0</v>
      </c>
      <c r="P362">
        <f t="shared" si="23"/>
        <v>311</v>
      </c>
    </row>
    <row r="363" spans="2:16" x14ac:dyDescent="0.25">
      <c r="B363" s="2" t="s">
        <v>361</v>
      </c>
      <c r="C363">
        <v>632</v>
      </c>
      <c r="I363">
        <v>154</v>
      </c>
      <c r="M363">
        <f t="shared" si="20"/>
        <v>632</v>
      </c>
      <c r="N363">
        <f t="shared" si="21"/>
        <v>154</v>
      </c>
      <c r="O363">
        <f t="shared" si="22"/>
        <v>0</v>
      </c>
      <c r="P363">
        <f t="shared" si="23"/>
        <v>786</v>
      </c>
    </row>
    <row r="364" spans="2:16" x14ac:dyDescent="0.25">
      <c r="B364" s="2" t="s">
        <v>362</v>
      </c>
      <c r="G364">
        <v>525</v>
      </c>
      <c r="M364">
        <f t="shared" si="20"/>
        <v>0</v>
      </c>
      <c r="N364">
        <f t="shared" si="21"/>
        <v>0</v>
      </c>
      <c r="O364">
        <f t="shared" si="22"/>
        <v>525</v>
      </c>
      <c r="P364">
        <f t="shared" si="23"/>
        <v>525</v>
      </c>
    </row>
    <row r="365" spans="2:16" x14ac:dyDescent="0.25">
      <c r="B365" s="2" t="s">
        <v>363</v>
      </c>
      <c r="G365">
        <v>176</v>
      </c>
      <c r="M365">
        <f t="shared" si="20"/>
        <v>0</v>
      </c>
      <c r="N365">
        <f t="shared" si="21"/>
        <v>0</v>
      </c>
      <c r="O365">
        <f t="shared" si="22"/>
        <v>176</v>
      </c>
      <c r="P365">
        <f t="shared" si="23"/>
        <v>176</v>
      </c>
    </row>
    <row r="366" spans="2:16" x14ac:dyDescent="0.25">
      <c r="B366" s="2" t="s">
        <v>364</v>
      </c>
      <c r="G366">
        <v>58</v>
      </c>
      <c r="M366">
        <f t="shared" si="20"/>
        <v>0</v>
      </c>
      <c r="N366">
        <f t="shared" si="21"/>
        <v>0</v>
      </c>
      <c r="O366">
        <f t="shared" si="22"/>
        <v>58</v>
      </c>
      <c r="P366">
        <f t="shared" si="23"/>
        <v>58</v>
      </c>
    </row>
    <row r="367" spans="2:16" x14ac:dyDescent="0.25">
      <c r="B367" s="2" t="s">
        <v>365</v>
      </c>
      <c r="C367">
        <v>21</v>
      </c>
      <c r="M367">
        <f t="shared" si="20"/>
        <v>21</v>
      </c>
      <c r="N367">
        <f t="shared" si="21"/>
        <v>0</v>
      </c>
      <c r="O367">
        <f t="shared" si="22"/>
        <v>0</v>
      </c>
      <c r="P367">
        <f t="shared" si="23"/>
        <v>21</v>
      </c>
    </row>
    <row r="368" spans="2:16" x14ac:dyDescent="0.25">
      <c r="B368" s="2" t="s">
        <v>366</v>
      </c>
      <c r="C368">
        <v>29</v>
      </c>
      <c r="I368">
        <v>28</v>
      </c>
      <c r="M368">
        <f t="shared" si="20"/>
        <v>29</v>
      </c>
      <c r="N368">
        <f t="shared" si="21"/>
        <v>28</v>
      </c>
      <c r="O368">
        <f t="shared" si="22"/>
        <v>0</v>
      </c>
      <c r="P368">
        <f t="shared" si="23"/>
        <v>57</v>
      </c>
    </row>
    <row r="369" spans="2:16" x14ac:dyDescent="0.25">
      <c r="B369" s="2" t="s">
        <v>367</v>
      </c>
      <c r="C369">
        <v>893</v>
      </c>
      <c r="I369">
        <v>239</v>
      </c>
      <c r="M369">
        <f t="shared" si="20"/>
        <v>893</v>
      </c>
      <c r="N369">
        <f t="shared" si="21"/>
        <v>239</v>
      </c>
      <c r="O369">
        <f t="shared" si="22"/>
        <v>0</v>
      </c>
      <c r="P369">
        <f t="shared" si="23"/>
        <v>1132</v>
      </c>
    </row>
    <row r="370" spans="2:16" x14ac:dyDescent="0.25">
      <c r="B370" s="2" t="s">
        <v>368</v>
      </c>
      <c r="G370">
        <v>424</v>
      </c>
      <c r="M370">
        <f t="shared" si="20"/>
        <v>0</v>
      </c>
      <c r="N370">
        <f t="shared" si="21"/>
        <v>0</v>
      </c>
      <c r="O370">
        <f t="shared" si="22"/>
        <v>424</v>
      </c>
      <c r="P370">
        <f t="shared" si="23"/>
        <v>424</v>
      </c>
    </row>
    <row r="371" spans="2:16" x14ac:dyDescent="0.25">
      <c r="B371" s="2" t="s">
        <v>369</v>
      </c>
      <c r="C371">
        <v>31</v>
      </c>
      <c r="I371">
        <v>9</v>
      </c>
      <c r="M371">
        <f t="shared" si="20"/>
        <v>31</v>
      </c>
      <c r="N371">
        <f t="shared" si="21"/>
        <v>9</v>
      </c>
      <c r="O371">
        <f t="shared" si="22"/>
        <v>0</v>
      </c>
      <c r="P371">
        <f t="shared" si="23"/>
        <v>40</v>
      </c>
    </row>
    <row r="372" spans="2:16" x14ac:dyDescent="0.25">
      <c r="B372" s="2" t="s">
        <v>370</v>
      </c>
      <c r="C372">
        <v>125</v>
      </c>
      <c r="I372">
        <v>42</v>
      </c>
      <c r="M372">
        <f t="shared" si="20"/>
        <v>125</v>
      </c>
      <c r="N372">
        <f t="shared" si="21"/>
        <v>42</v>
      </c>
      <c r="O372">
        <f t="shared" si="22"/>
        <v>0</v>
      </c>
      <c r="P372">
        <f t="shared" si="23"/>
        <v>167</v>
      </c>
    </row>
    <row r="373" spans="2:16" x14ac:dyDescent="0.25">
      <c r="B373" s="2" t="s">
        <v>371</v>
      </c>
      <c r="G373">
        <v>84</v>
      </c>
      <c r="M373">
        <f t="shared" si="20"/>
        <v>0</v>
      </c>
      <c r="N373">
        <f t="shared" si="21"/>
        <v>0</v>
      </c>
      <c r="O373">
        <f t="shared" si="22"/>
        <v>84</v>
      </c>
      <c r="P373">
        <f t="shared" si="23"/>
        <v>84</v>
      </c>
    </row>
    <row r="374" spans="2:16" x14ac:dyDescent="0.25">
      <c r="B374" s="2" t="s">
        <v>372</v>
      </c>
      <c r="C374">
        <v>420</v>
      </c>
      <c r="I374">
        <v>74</v>
      </c>
      <c r="M374">
        <f t="shared" si="20"/>
        <v>420</v>
      </c>
      <c r="N374">
        <f t="shared" si="21"/>
        <v>74</v>
      </c>
      <c r="O374">
        <f t="shared" si="22"/>
        <v>0</v>
      </c>
      <c r="P374">
        <f t="shared" si="23"/>
        <v>494</v>
      </c>
    </row>
    <row r="375" spans="2:16" x14ac:dyDescent="0.25">
      <c r="B375" s="2" t="s">
        <v>373</v>
      </c>
      <c r="C375">
        <v>59</v>
      </c>
      <c r="M375">
        <f t="shared" si="20"/>
        <v>59</v>
      </c>
      <c r="N375">
        <f t="shared" si="21"/>
        <v>0</v>
      </c>
      <c r="O375">
        <f t="shared" si="22"/>
        <v>0</v>
      </c>
      <c r="P375">
        <f t="shared" si="23"/>
        <v>59</v>
      </c>
    </row>
    <row r="376" spans="2:16" x14ac:dyDescent="0.25">
      <c r="B376" s="2" t="s">
        <v>374</v>
      </c>
      <c r="G376">
        <v>1347</v>
      </c>
      <c r="M376">
        <f t="shared" si="20"/>
        <v>0</v>
      </c>
      <c r="N376">
        <f t="shared" si="21"/>
        <v>0</v>
      </c>
      <c r="O376">
        <f t="shared" si="22"/>
        <v>1347</v>
      </c>
      <c r="P376">
        <f t="shared" si="23"/>
        <v>1347</v>
      </c>
    </row>
    <row r="377" spans="2:16" x14ac:dyDescent="0.25">
      <c r="B377" s="2" t="s">
        <v>375</v>
      </c>
      <c r="C377">
        <v>140</v>
      </c>
      <c r="G377">
        <v>89</v>
      </c>
      <c r="I377">
        <v>52</v>
      </c>
      <c r="M377">
        <f t="shared" si="20"/>
        <v>140</v>
      </c>
      <c r="N377">
        <f t="shared" si="21"/>
        <v>52</v>
      </c>
      <c r="O377">
        <f t="shared" si="22"/>
        <v>89</v>
      </c>
      <c r="P377">
        <f t="shared" si="23"/>
        <v>281</v>
      </c>
    </row>
    <row r="378" spans="2:16" x14ac:dyDescent="0.25">
      <c r="B378" s="2" t="s">
        <v>376</v>
      </c>
      <c r="G378">
        <v>70</v>
      </c>
      <c r="M378">
        <f t="shared" si="20"/>
        <v>0</v>
      </c>
      <c r="N378">
        <f t="shared" si="21"/>
        <v>0</v>
      </c>
      <c r="O378">
        <f t="shared" si="22"/>
        <v>70</v>
      </c>
      <c r="P378">
        <f t="shared" si="23"/>
        <v>70</v>
      </c>
    </row>
    <row r="379" spans="2:16" x14ac:dyDescent="0.25">
      <c r="B379" s="2" t="s">
        <v>377</v>
      </c>
      <c r="C379">
        <v>69</v>
      </c>
      <c r="I379">
        <v>2</v>
      </c>
      <c r="M379">
        <f t="shared" si="20"/>
        <v>69</v>
      </c>
      <c r="N379">
        <f t="shared" si="21"/>
        <v>2</v>
      </c>
      <c r="O379">
        <f t="shared" si="22"/>
        <v>0</v>
      </c>
      <c r="P379">
        <f t="shared" si="23"/>
        <v>71</v>
      </c>
    </row>
    <row r="380" spans="2:16" x14ac:dyDescent="0.25">
      <c r="B380" s="2" t="s">
        <v>378</v>
      </c>
      <c r="C380">
        <v>11</v>
      </c>
      <c r="M380">
        <f t="shared" si="20"/>
        <v>11</v>
      </c>
      <c r="N380">
        <f t="shared" si="21"/>
        <v>0</v>
      </c>
      <c r="O380">
        <f t="shared" si="22"/>
        <v>0</v>
      </c>
      <c r="P380">
        <f t="shared" si="23"/>
        <v>11</v>
      </c>
    </row>
    <row r="381" spans="2:16" x14ac:dyDescent="0.25">
      <c r="B381" s="2" t="s">
        <v>379</v>
      </c>
      <c r="C381">
        <v>15</v>
      </c>
      <c r="M381">
        <f t="shared" si="20"/>
        <v>15</v>
      </c>
      <c r="N381">
        <f t="shared" si="21"/>
        <v>0</v>
      </c>
      <c r="O381">
        <f t="shared" si="22"/>
        <v>0</v>
      </c>
      <c r="P381">
        <f t="shared" si="23"/>
        <v>15</v>
      </c>
    </row>
    <row r="382" spans="2:16" x14ac:dyDescent="0.25">
      <c r="B382" s="2" t="s">
        <v>380</v>
      </c>
      <c r="C382">
        <v>10</v>
      </c>
      <c r="M382">
        <f t="shared" si="20"/>
        <v>10</v>
      </c>
      <c r="N382">
        <f t="shared" si="21"/>
        <v>0</v>
      </c>
      <c r="O382">
        <f t="shared" si="22"/>
        <v>0</v>
      </c>
      <c r="P382">
        <f t="shared" si="23"/>
        <v>10</v>
      </c>
    </row>
    <row r="383" spans="2:16" x14ac:dyDescent="0.25">
      <c r="B383" s="2" t="s">
        <v>381</v>
      </c>
      <c r="C383">
        <v>77</v>
      </c>
      <c r="G383">
        <v>43</v>
      </c>
      <c r="I383">
        <v>27</v>
      </c>
      <c r="M383">
        <f t="shared" si="20"/>
        <v>77</v>
      </c>
      <c r="N383">
        <f t="shared" si="21"/>
        <v>27</v>
      </c>
      <c r="O383">
        <f t="shared" si="22"/>
        <v>43</v>
      </c>
      <c r="P383">
        <f t="shared" si="23"/>
        <v>147</v>
      </c>
    </row>
    <row r="384" spans="2:16" x14ac:dyDescent="0.25">
      <c r="B384" s="2" t="s">
        <v>382</v>
      </c>
      <c r="C384">
        <v>12</v>
      </c>
      <c r="M384">
        <f t="shared" si="20"/>
        <v>12</v>
      </c>
      <c r="N384">
        <f t="shared" si="21"/>
        <v>0</v>
      </c>
      <c r="O384">
        <f t="shared" si="22"/>
        <v>0</v>
      </c>
      <c r="P384">
        <f t="shared" si="23"/>
        <v>12</v>
      </c>
    </row>
    <row r="385" spans="2:16" x14ac:dyDescent="0.25">
      <c r="B385" s="2" t="s">
        <v>383</v>
      </c>
      <c r="C385">
        <v>78</v>
      </c>
      <c r="M385">
        <f t="shared" si="20"/>
        <v>78</v>
      </c>
      <c r="N385">
        <f t="shared" si="21"/>
        <v>0</v>
      </c>
      <c r="O385">
        <f t="shared" si="22"/>
        <v>0</v>
      </c>
      <c r="P385">
        <f t="shared" si="23"/>
        <v>78</v>
      </c>
    </row>
    <row r="386" spans="2:16" x14ac:dyDescent="0.25">
      <c r="B386" s="2" t="s">
        <v>384</v>
      </c>
      <c r="C386">
        <v>69</v>
      </c>
      <c r="D386">
        <v>0</v>
      </c>
      <c r="E386">
        <v>0</v>
      </c>
      <c r="M386">
        <f t="shared" si="20"/>
        <v>69</v>
      </c>
      <c r="N386">
        <f t="shared" si="21"/>
        <v>0</v>
      </c>
      <c r="O386">
        <f t="shared" si="22"/>
        <v>0</v>
      </c>
      <c r="P386">
        <f t="shared" si="23"/>
        <v>69</v>
      </c>
    </row>
    <row r="387" spans="2:16" x14ac:dyDescent="0.25">
      <c r="B387" s="2" t="s">
        <v>385</v>
      </c>
      <c r="C387">
        <v>145</v>
      </c>
      <c r="I387">
        <v>41</v>
      </c>
      <c r="M387">
        <f t="shared" si="20"/>
        <v>145</v>
      </c>
      <c r="N387">
        <f t="shared" si="21"/>
        <v>41</v>
      </c>
      <c r="O387">
        <f t="shared" si="22"/>
        <v>0</v>
      </c>
      <c r="P387">
        <f t="shared" si="23"/>
        <v>186</v>
      </c>
    </row>
    <row r="388" spans="2:16" x14ac:dyDescent="0.25">
      <c r="B388" s="2" t="s">
        <v>386</v>
      </c>
      <c r="C388">
        <v>99</v>
      </c>
      <c r="G388">
        <v>77</v>
      </c>
      <c r="I388">
        <v>39</v>
      </c>
      <c r="M388">
        <f t="shared" si="20"/>
        <v>99</v>
      </c>
      <c r="N388">
        <f t="shared" si="21"/>
        <v>39</v>
      </c>
      <c r="O388">
        <f t="shared" si="22"/>
        <v>77</v>
      </c>
      <c r="P388">
        <f t="shared" si="23"/>
        <v>215</v>
      </c>
    </row>
    <row r="389" spans="2:16" x14ac:dyDescent="0.25">
      <c r="B389" s="2" t="s">
        <v>387</v>
      </c>
      <c r="C389">
        <v>107</v>
      </c>
      <c r="I389">
        <v>39</v>
      </c>
      <c r="M389">
        <f t="shared" si="20"/>
        <v>107</v>
      </c>
      <c r="N389">
        <f t="shared" si="21"/>
        <v>39</v>
      </c>
      <c r="O389">
        <f t="shared" si="22"/>
        <v>0</v>
      </c>
      <c r="P389">
        <f t="shared" si="23"/>
        <v>146</v>
      </c>
    </row>
    <row r="390" spans="2:16" x14ac:dyDescent="0.25">
      <c r="B390" s="2" t="s">
        <v>388</v>
      </c>
      <c r="G390">
        <v>54</v>
      </c>
      <c r="M390">
        <f t="shared" si="20"/>
        <v>0</v>
      </c>
      <c r="N390">
        <f t="shared" si="21"/>
        <v>0</v>
      </c>
      <c r="O390">
        <f t="shared" si="22"/>
        <v>54</v>
      </c>
      <c r="P390">
        <f t="shared" si="23"/>
        <v>54</v>
      </c>
    </row>
    <row r="391" spans="2:16" x14ac:dyDescent="0.25">
      <c r="B391" s="2" t="s">
        <v>389</v>
      </c>
      <c r="G391">
        <v>148</v>
      </c>
      <c r="M391">
        <f t="shared" ref="M391:M420" si="24">SUM(C391:F391)</f>
        <v>0</v>
      </c>
      <c r="N391">
        <f t="shared" ref="N391:N420" si="25">SUM(I391)</f>
        <v>0</v>
      </c>
      <c r="O391">
        <f t="shared" ref="O391:O420" si="26">SUM(G391:H391)</f>
        <v>148</v>
      </c>
      <c r="P391">
        <f t="shared" ref="P391:P420" si="27">SUM(M391:O391)</f>
        <v>148</v>
      </c>
    </row>
    <row r="392" spans="2:16" x14ac:dyDescent="0.25">
      <c r="B392" s="2" t="s">
        <v>390</v>
      </c>
      <c r="G392">
        <v>182</v>
      </c>
      <c r="M392">
        <f t="shared" si="24"/>
        <v>0</v>
      </c>
      <c r="N392">
        <f t="shared" si="25"/>
        <v>0</v>
      </c>
      <c r="O392">
        <f t="shared" si="26"/>
        <v>182</v>
      </c>
      <c r="P392">
        <f t="shared" si="27"/>
        <v>182</v>
      </c>
    </row>
    <row r="393" spans="2:16" x14ac:dyDescent="0.25">
      <c r="B393" s="2" t="s">
        <v>391</v>
      </c>
      <c r="C393">
        <v>12</v>
      </c>
      <c r="M393">
        <f t="shared" si="24"/>
        <v>12</v>
      </c>
      <c r="N393">
        <f t="shared" si="25"/>
        <v>0</v>
      </c>
      <c r="O393">
        <f t="shared" si="26"/>
        <v>0</v>
      </c>
      <c r="P393">
        <f t="shared" si="27"/>
        <v>12</v>
      </c>
    </row>
    <row r="394" spans="2:16" x14ac:dyDescent="0.25">
      <c r="B394" s="2" t="s">
        <v>392</v>
      </c>
      <c r="C394">
        <v>118</v>
      </c>
      <c r="I394">
        <v>37</v>
      </c>
      <c r="M394">
        <f t="shared" si="24"/>
        <v>118</v>
      </c>
      <c r="N394">
        <f t="shared" si="25"/>
        <v>37</v>
      </c>
      <c r="O394">
        <f t="shared" si="26"/>
        <v>0</v>
      </c>
      <c r="P394">
        <f t="shared" si="27"/>
        <v>155</v>
      </c>
    </row>
    <row r="395" spans="2:16" x14ac:dyDescent="0.25">
      <c r="B395" s="2" t="s">
        <v>393</v>
      </c>
      <c r="G395">
        <v>55</v>
      </c>
      <c r="M395">
        <f t="shared" si="24"/>
        <v>0</v>
      </c>
      <c r="N395">
        <f t="shared" si="25"/>
        <v>0</v>
      </c>
      <c r="O395">
        <f t="shared" si="26"/>
        <v>55</v>
      </c>
      <c r="P395">
        <f t="shared" si="27"/>
        <v>55</v>
      </c>
    </row>
    <row r="396" spans="2:16" x14ac:dyDescent="0.25">
      <c r="B396" s="2" t="s">
        <v>394</v>
      </c>
      <c r="C396">
        <v>76</v>
      </c>
      <c r="E396">
        <v>16</v>
      </c>
      <c r="G396">
        <v>31</v>
      </c>
      <c r="I396">
        <v>19</v>
      </c>
      <c r="M396">
        <f t="shared" si="24"/>
        <v>92</v>
      </c>
      <c r="N396">
        <f t="shared" si="25"/>
        <v>19</v>
      </c>
      <c r="O396">
        <f t="shared" si="26"/>
        <v>31</v>
      </c>
      <c r="P396">
        <f t="shared" si="27"/>
        <v>142</v>
      </c>
    </row>
    <row r="397" spans="2:16" x14ac:dyDescent="0.25">
      <c r="B397" s="2" t="s">
        <v>395</v>
      </c>
      <c r="C397">
        <v>153</v>
      </c>
      <c r="D397">
        <v>0</v>
      </c>
      <c r="F397">
        <v>7</v>
      </c>
      <c r="I397">
        <v>40</v>
      </c>
      <c r="M397">
        <f t="shared" si="24"/>
        <v>160</v>
      </c>
      <c r="N397">
        <f t="shared" si="25"/>
        <v>40</v>
      </c>
      <c r="O397">
        <f t="shared" si="26"/>
        <v>0</v>
      </c>
      <c r="P397">
        <f t="shared" si="27"/>
        <v>200</v>
      </c>
    </row>
    <row r="398" spans="2:16" x14ac:dyDescent="0.25">
      <c r="B398" s="2" t="s">
        <v>396</v>
      </c>
      <c r="G398">
        <v>66</v>
      </c>
      <c r="M398">
        <f t="shared" si="24"/>
        <v>0</v>
      </c>
      <c r="N398">
        <f t="shared" si="25"/>
        <v>0</v>
      </c>
      <c r="O398">
        <f t="shared" si="26"/>
        <v>66</v>
      </c>
      <c r="P398">
        <f t="shared" si="27"/>
        <v>66</v>
      </c>
    </row>
    <row r="399" spans="2:16" x14ac:dyDescent="0.25">
      <c r="B399" s="2" t="s">
        <v>398</v>
      </c>
      <c r="C399">
        <v>247</v>
      </c>
      <c r="G399">
        <v>123</v>
      </c>
      <c r="I399">
        <v>78</v>
      </c>
      <c r="M399">
        <f t="shared" si="24"/>
        <v>247</v>
      </c>
      <c r="N399">
        <f t="shared" si="25"/>
        <v>78</v>
      </c>
      <c r="O399">
        <f t="shared" si="26"/>
        <v>123</v>
      </c>
      <c r="P399">
        <f t="shared" si="27"/>
        <v>448</v>
      </c>
    </row>
    <row r="400" spans="2:16" x14ac:dyDescent="0.25">
      <c r="B400" s="2" t="s">
        <v>949</v>
      </c>
      <c r="C400">
        <v>1102</v>
      </c>
      <c r="G400">
        <v>598</v>
      </c>
      <c r="I400">
        <v>323</v>
      </c>
      <c r="M400">
        <f t="shared" si="24"/>
        <v>1102</v>
      </c>
      <c r="N400">
        <f t="shared" si="25"/>
        <v>323</v>
      </c>
      <c r="O400">
        <f t="shared" si="26"/>
        <v>598</v>
      </c>
      <c r="P400">
        <f t="shared" si="27"/>
        <v>2023</v>
      </c>
    </row>
    <row r="401" spans="2:16" x14ac:dyDescent="0.25">
      <c r="B401" s="2" t="s">
        <v>950</v>
      </c>
      <c r="C401">
        <v>874</v>
      </c>
      <c r="G401">
        <v>557</v>
      </c>
      <c r="I401">
        <v>317</v>
      </c>
      <c r="M401">
        <f t="shared" si="24"/>
        <v>874</v>
      </c>
      <c r="N401">
        <f t="shared" si="25"/>
        <v>317</v>
      </c>
      <c r="O401">
        <f t="shared" si="26"/>
        <v>557</v>
      </c>
      <c r="P401">
        <f t="shared" si="27"/>
        <v>1748</v>
      </c>
    </row>
    <row r="402" spans="2:16" x14ac:dyDescent="0.25">
      <c r="B402" s="2" t="s">
        <v>399</v>
      </c>
      <c r="C402">
        <v>84613</v>
      </c>
      <c r="D402">
        <v>69</v>
      </c>
      <c r="E402">
        <v>46</v>
      </c>
      <c r="F402">
        <v>7</v>
      </c>
      <c r="G402">
        <v>46561</v>
      </c>
      <c r="H402">
        <v>102</v>
      </c>
      <c r="I402">
        <v>24203</v>
      </c>
      <c r="M402">
        <f t="shared" si="24"/>
        <v>84735</v>
      </c>
      <c r="N402">
        <f t="shared" si="25"/>
        <v>24203</v>
      </c>
      <c r="O402">
        <f t="shared" si="26"/>
        <v>46663</v>
      </c>
      <c r="P402">
        <f t="shared" si="27"/>
        <v>155601</v>
      </c>
    </row>
    <row r="403" spans="2:16" x14ac:dyDescent="0.25">
      <c r="M403">
        <f t="shared" si="24"/>
        <v>0</v>
      </c>
      <c r="N403">
        <f t="shared" si="25"/>
        <v>0</v>
      </c>
      <c r="O403">
        <f t="shared" si="26"/>
        <v>0</v>
      </c>
      <c r="P403">
        <f t="shared" si="27"/>
        <v>0</v>
      </c>
    </row>
    <row r="404" spans="2:16" x14ac:dyDescent="0.25">
      <c r="M404">
        <f t="shared" si="24"/>
        <v>0</v>
      </c>
      <c r="N404">
        <f t="shared" si="25"/>
        <v>0</v>
      </c>
      <c r="O404">
        <f t="shared" si="26"/>
        <v>0</v>
      </c>
      <c r="P404">
        <f t="shared" si="27"/>
        <v>0</v>
      </c>
    </row>
    <row r="405" spans="2:16" x14ac:dyDescent="0.25">
      <c r="M405">
        <f t="shared" si="24"/>
        <v>0</v>
      </c>
      <c r="N405">
        <f t="shared" si="25"/>
        <v>0</v>
      </c>
      <c r="O405">
        <f t="shared" si="26"/>
        <v>0</v>
      </c>
      <c r="P405">
        <f t="shared" si="27"/>
        <v>0</v>
      </c>
    </row>
    <row r="406" spans="2:16" x14ac:dyDescent="0.25">
      <c r="M406">
        <f t="shared" si="24"/>
        <v>0</v>
      </c>
      <c r="N406">
        <f t="shared" si="25"/>
        <v>0</v>
      </c>
      <c r="O406">
        <f t="shared" si="26"/>
        <v>0</v>
      </c>
      <c r="P406">
        <f t="shared" si="27"/>
        <v>0</v>
      </c>
    </row>
    <row r="407" spans="2:16" x14ac:dyDescent="0.25">
      <c r="M407">
        <f t="shared" si="24"/>
        <v>0</v>
      </c>
      <c r="N407">
        <f t="shared" si="25"/>
        <v>0</v>
      </c>
      <c r="O407">
        <f t="shared" si="26"/>
        <v>0</v>
      </c>
      <c r="P407">
        <f t="shared" si="27"/>
        <v>0</v>
      </c>
    </row>
    <row r="408" spans="2:16" x14ac:dyDescent="0.25">
      <c r="M408">
        <f t="shared" si="24"/>
        <v>0</v>
      </c>
      <c r="N408">
        <f t="shared" si="25"/>
        <v>0</v>
      </c>
      <c r="O408">
        <f t="shared" si="26"/>
        <v>0</v>
      </c>
      <c r="P408">
        <f t="shared" si="27"/>
        <v>0</v>
      </c>
    </row>
    <row r="409" spans="2:16" x14ac:dyDescent="0.25">
      <c r="M409">
        <f t="shared" si="24"/>
        <v>0</v>
      </c>
      <c r="N409">
        <f t="shared" si="25"/>
        <v>0</v>
      </c>
      <c r="O409">
        <f t="shared" si="26"/>
        <v>0</v>
      </c>
      <c r="P409">
        <f t="shared" si="27"/>
        <v>0</v>
      </c>
    </row>
    <row r="410" spans="2:16" x14ac:dyDescent="0.25">
      <c r="M410">
        <f t="shared" si="24"/>
        <v>0</v>
      </c>
      <c r="N410">
        <f t="shared" si="25"/>
        <v>0</v>
      </c>
      <c r="O410">
        <f t="shared" si="26"/>
        <v>0</v>
      </c>
      <c r="P410">
        <f t="shared" si="27"/>
        <v>0</v>
      </c>
    </row>
    <row r="411" spans="2:16" x14ac:dyDescent="0.25">
      <c r="M411">
        <f t="shared" si="24"/>
        <v>0</v>
      </c>
      <c r="N411">
        <f t="shared" si="25"/>
        <v>0</v>
      </c>
      <c r="O411">
        <f t="shared" si="26"/>
        <v>0</v>
      </c>
      <c r="P411">
        <f t="shared" si="27"/>
        <v>0</v>
      </c>
    </row>
    <row r="412" spans="2:16" x14ac:dyDescent="0.25">
      <c r="M412">
        <f t="shared" si="24"/>
        <v>0</v>
      </c>
      <c r="N412">
        <f t="shared" si="25"/>
        <v>0</v>
      </c>
      <c r="O412">
        <f t="shared" si="26"/>
        <v>0</v>
      </c>
      <c r="P412">
        <f t="shared" si="27"/>
        <v>0</v>
      </c>
    </row>
    <row r="413" spans="2:16" x14ac:dyDescent="0.25">
      <c r="M413">
        <f t="shared" si="24"/>
        <v>0</v>
      </c>
      <c r="N413">
        <f t="shared" si="25"/>
        <v>0</v>
      </c>
      <c r="O413">
        <f t="shared" si="26"/>
        <v>0</v>
      </c>
      <c r="P413">
        <f t="shared" si="27"/>
        <v>0</v>
      </c>
    </row>
    <row r="414" spans="2:16" x14ac:dyDescent="0.25">
      <c r="M414">
        <f t="shared" si="24"/>
        <v>0</v>
      </c>
      <c r="N414">
        <f t="shared" si="25"/>
        <v>0</v>
      </c>
      <c r="O414">
        <f t="shared" si="26"/>
        <v>0</v>
      </c>
      <c r="P414">
        <f t="shared" si="27"/>
        <v>0</v>
      </c>
    </row>
    <row r="415" spans="2:16" x14ac:dyDescent="0.25">
      <c r="M415">
        <f t="shared" si="24"/>
        <v>0</v>
      </c>
      <c r="N415">
        <f t="shared" si="25"/>
        <v>0</v>
      </c>
      <c r="O415">
        <f t="shared" si="26"/>
        <v>0</v>
      </c>
      <c r="P415">
        <f t="shared" si="27"/>
        <v>0</v>
      </c>
    </row>
    <row r="416" spans="2:16" x14ac:dyDescent="0.25">
      <c r="M416">
        <f t="shared" si="24"/>
        <v>0</v>
      </c>
      <c r="N416">
        <f t="shared" si="25"/>
        <v>0</v>
      </c>
      <c r="O416">
        <f t="shared" si="26"/>
        <v>0</v>
      </c>
      <c r="P416">
        <f t="shared" si="27"/>
        <v>0</v>
      </c>
    </row>
    <row r="417" spans="13:16" x14ac:dyDescent="0.25">
      <c r="M417">
        <f t="shared" si="24"/>
        <v>0</v>
      </c>
      <c r="N417">
        <f t="shared" si="25"/>
        <v>0</v>
      </c>
      <c r="O417">
        <f t="shared" si="26"/>
        <v>0</v>
      </c>
      <c r="P417">
        <f t="shared" si="27"/>
        <v>0</v>
      </c>
    </row>
    <row r="418" spans="13:16" x14ac:dyDescent="0.25">
      <c r="M418">
        <f t="shared" si="24"/>
        <v>0</v>
      </c>
      <c r="N418">
        <f t="shared" si="25"/>
        <v>0</v>
      </c>
      <c r="O418">
        <f t="shared" si="26"/>
        <v>0</v>
      </c>
      <c r="P418">
        <f t="shared" si="27"/>
        <v>0</v>
      </c>
    </row>
    <row r="419" spans="13:16" x14ac:dyDescent="0.25">
      <c r="M419">
        <f t="shared" si="24"/>
        <v>0</v>
      </c>
      <c r="N419">
        <f t="shared" si="25"/>
        <v>0</v>
      </c>
      <c r="O419">
        <f t="shared" si="26"/>
        <v>0</v>
      </c>
      <c r="P419">
        <f t="shared" si="27"/>
        <v>0</v>
      </c>
    </row>
    <row r="420" spans="13:16" x14ac:dyDescent="0.25">
      <c r="M420">
        <f t="shared" si="24"/>
        <v>0</v>
      </c>
      <c r="N420">
        <f t="shared" si="25"/>
        <v>0</v>
      </c>
      <c r="O420">
        <f t="shared" si="26"/>
        <v>0</v>
      </c>
      <c r="P420">
        <f t="shared" si="27"/>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sheetPr>
  <dimension ref="B3:M403"/>
  <sheetViews>
    <sheetView zoomScaleNormal="100" workbookViewId="0"/>
  </sheetViews>
  <sheetFormatPr defaultRowHeight="15" x14ac:dyDescent="0.25"/>
  <cols>
    <col min="2" max="2" width="14.85546875" bestFit="1" customWidth="1"/>
    <col min="3" max="3" width="16.28515625" bestFit="1" customWidth="1"/>
    <col min="4" max="5" width="11" bestFit="1" customWidth="1"/>
    <col min="6" max="6" width="8" bestFit="1" customWidth="1"/>
    <col min="7" max="7" width="12" bestFit="1" customWidth="1"/>
    <col min="8" max="8" width="12" customWidth="1"/>
    <col min="9" max="9" width="11.140625" bestFit="1" customWidth="1"/>
    <col min="10" max="15" width="12" customWidth="1"/>
    <col min="16" max="16" width="11" customWidth="1"/>
    <col min="17" max="17" width="10" customWidth="1"/>
    <col min="18" max="20" width="12" customWidth="1"/>
    <col min="21" max="22" width="10" customWidth="1"/>
    <col min="23" max="23" width="8" customWidth="1"/>
    <col min="24" max="24" width="12" customWidth="1"/>
    <col min="25" max="25" width="8" customWidth="1"/>
    <col min="26" max="32" width="12" customWidth="1"/>
    <col min="33" max="33" width="10" customWidth="1"/>
    <col min="34" max="37" width="12" customWidth="1"/>
    <col min="38" max="38" width="8" customWidth="1"/>
    <col min="39" max="39" width="11" customWidth="1"/>
    <col min="40" max="40" width="10" customWidth="1"/>
    <col min="41" max="41" width="12" customWidth="1"/>
    <col min="42" max="42" width="11" customWidth="1"/>
    <col min="43" max="43" width="12" customWidth="1"/>
    <col min="44" max="45" width="10" customWidth="1"/>
    <col min="46" max="46" width="11" customWidth="1"/>
    <col min="47" max="48" width="12" customWidth="1"/>
    <col min="49" max="49" width="11" customWidth="1"/>
    <col min="50" max="50" width="12" customWidth="1"/>
    <col min="51" max="51" width="9" customWidth="1"/>
    <col min="52" max="52" width="12" customWidth="1"/>
    <col min="53" max="54" width="10" customWidth="1"/>
    <col min="55" max="55" width="9" customWidth="1"/>
    <col min="56" max="56" width="10" customWidth="1"/>
    <col min="57" max="57" width="8" customWidth="1"/>
    <col min="58" max="59" width="9" customWidth="1"/>
    <col min="60" max="60" width="10" customWidth="1"/>
    <col min="61" max="61" width="9" customWidth="1"/>
    <col min="62" max="64" width="12" customWidth="1"/>
    <col min="65" max="65" width="11" customWidth="1"/>
    <col min="66" max="66" width="9" customWidth="1"/>
    <col min="67" max="67" width="12" customWidth="1"/>
    <col min="68" max="68" width="8" customWidth="1"/>
    <col min="69" max="69" width="10" customWidth="1"/>
    <col min="70" max="70" width="12" customWidth="1"/>
    <col min="71" max="71" width="11" customWidth="1"/>
    <col min="72" max="72" width="10" customWidth="1"/>
    <col min="73" max="73" width="8" customWidth="1"/>
    <col min="74" max="74" width="6" customWidth="1"/>
    <col min="75" max="75" width="12" customWidth="1"/>
    <col min="76" max="76" width="9" customWidth="1"/>
    <col min="77" max="78" width="12" customWidth="1"/>
    <col min="79" max="80" width="11" customWidth="1"/>
    <col min="81" max="81" width="9" customWidth="1"/>
    <col min="82" max="82" width="11" customWidth="1"/>
    <col min="83" max="83" width="12" customWidth="1"/>
    <col min="84" max="84" width="10" customWidth="1"/>
    <col min="85" max="85" width="5" customWidth="1"/>
    <col min="86" max="86" width="8" customWidth="1"/>
    <col min="87" max="87" width="11" customWidth="1"/>
    <col min="88" max="88" width="10" customWidth="1"/>
    <col min="89" max="89" width="12" bestFit="1" customWidth="1"/>
  </cols>
  <sheetData>
    <row r="3" spans="2:7" x14ac:dyDescent="0.25">
      <c r="B3" s="1" t="s">
        <v>404</v>
      </c>
      <c r="C3" t="s" vm="2">
        <v>956</v>
      </c>
    </row>
    <row r="5" spans="2:7" x14ac:dyDescent="0.25">
      <c r="B5" s="1" t="s">
        <v>402</v>
      </c>
      <c r="C5" s="1" t="s">
        <v>400</v>
      </c>
    </row>
    <row r="6" spans="2:7" x14ac:dyDescent="0.25">
      <c r="B6" s="1" t="s">
        <v>0</v>
      </c>
      <c r="C6" t="s">
        <v>405</v>
      </c>
      <c r="D6" t="s">
        <v>406</v>
      </c>
      <c r="E6" t="s">
        <v>407</v>
      </c>
      <c r="F6" t="s">
        <v>408</v>
      </c>
      <c r="G6" t="s">
        <v>399</v>
      </c>
    </row>
    <row r="7" spans="2:7" x14ac:dyDescent="0.25">
      <c r="B7" s="2" t="s">
        <v>1</v>
      </c>
      <c r="C7">
        <v>3472</v>
      </c>
      <c r="D7">
        <v>381.55</v>
      </c>
      <c r="E7">
        <v>116.4</v>
      </c>
      <c r="G7">
        <v>3969.9500000000003</v>
      </c>
    </row>
    <row r="8" spans="2:7" x14ac:dyDescent="0.25">
      <c r="B8" s="2" t="s">
        <v>2</v>
      </c>
      <c r="C8">
        <v>193216.8</v>
      </c>
      <c r="D8">
        <v>41836.36</v>
      </c>
      <c r="E8">
        <v>17785.919999999998</v>
      </c>
      <c r="F8">
        <v>5038</v>
      </c>
      <c r="G8">
        <v>257877.07999999996</v>
      </c>
    </row>
    <row r="9" spans="2:7" x14ac:dyDescent="0.25">
      <c r="B9" s="2" t="s">
        <v>3</v>
      </c>
      <c r="C9">
        <v>94205.78</v>
      </c>
      <c r="D9">
        <v>5874.84</v>
      </c>
      <c r="E9">
        <v>7752.24</v>
      </c>
      <c r="F9">
        <v>2519</v>
      </c>
      <c r="G9">
        <v>110351.86</v>
      </c>
    </row>
    <row r="10" spans="2:7" x14ac:dyDescent="0.25">
      <c r="B10" s="2" t="s">
        <v>4</v>
      </c>
      <c r="C10">
        <v>6944</v>
      </c>
      <c r="D10">
        <v>498.12</v>
      </c>
      <c r="E10">
        <v>279.36</v>
      </c>
      <c r="G10">
        <v>7721.48</v>
      </c>
    </row>
    <row r="11" spans="2:7" x14ac:dyDescent="0.25">
      <c r="B11" s="2" t="s">
        <v>5</v>
      </c>
      <c r="C11">
        <v>38136.449999999997</v>
      </c>
      <c r="D11">
        <v>4064.39</v>
      </c>
      <c r="E11">
        <v>1466.64</v>
      </c>
      <c r="G11">
        <v>43667.479999999996</v>
      </c>
    </row>
    <row r="12" spans="2:7" x14ac:dyDescent="0.25">
      <c r="B12" s="2" t="s">
        <v>6</v>
      </c>
      <c r="C12">
        <v>3472</v>
      </c>
      <c r="D12">
        <v>1015.97</v>
      </c>
      <c r="E12">
        <v>279.36</v>
      </c>
      <c r="G12">
        <v>4767.33</v>
      </c>
    </row>
    <row r="13" spans="2:7" x14ac:dyDescent="0.25">
      <c r="B13" s="2" t="s">
        <v>7</v>
      </c>
      <c r="C13">
        <v>3472</v>
      </c>
      <c r="E13">
        <v>256.08</v>
      </c>
      <c r="G13">
        <v>3728.08</v>
      </c>
    </row>
    <row r="14" spans="2:7" x14ac:dyDescent="0.25">
      <c r="B14" s="2" t="s">
        <v>8</v>
      </c>
      <c r="C14">
        <v>3472</v>
      </c>
      <c r="E14">
        <v>162.96</v>
      </c>
      <c r="G14">
        <v>3634.96</v>
      </c>
    </row>
    <row r="15" spans="2:7" x14ac:dyDescent="0.25">
      <c r="B15" s="2" t="s">
        <v>9</v>
      </c>
      <c r="C15">
        <v>6944</v>
      </c>
      <c r="E15">
        <v>442.32</v>
      </c>
      <c r="G15">
        <v>7386.32</v>
      </c>
    </row>
    <row r="16" spans="2:7" x14ac:dyDescent="0.25">
      <c r="B16" s="2" t="s">
        <v>10</v>
      </c>
      <c r="C16">
        <v>3472</v>
      </c>
      <c r="E16">
        <v>186.24</v>
      </c>
      <c r="F16">
        <v>1145</v>
      </c>
      <c r="G16">
        <v>4803.24</v>
      </c>
    </row>
    <row r="17" spans="2:7" x14ac:dyDescent="0.25">
      <c r="B17" s="2" t="s">
        <v>11</v>
      </c>
      <c r="C17">
        <v>35990.75</v>
      </c>
      <c r="D17">
        <v>19545.669999999998</v>
      </c>
      <c r="E17">
        <v>1862.4</v>
      </c>
      <c r="F17">
        <v>15572</v>
      </c>
      <c r="G17">
        <v>72970.819999999992</v>
      </c>
    </row>
    <row r="18" spans="2:7" x14ac:dyDescent="0.25">
      <c r="B18" s="2" t="s">
        <v>12</v>
      </c>
      <c r="C18">
        <v>446915.84000000003</v>
      </c>
      <c r="D18">
        <v>168841.83</v>
      </c>
      <c r="E18">
        <v>31008.959999999999</v>
      </c>
      <c r="F18">
        <v>243885</v>
      </c>
      <c r="G18">
        <v>890651.62999999989</v>
      </c>
    </row>
    <row r="19" spans="2:7" x14ac:dyDescent="0.25">
      <c r="B19" s="2" t="s">
        <v>13</v>
      </c>
      <c r="C19">
        <v>71540.56</v>
      </c>
      <c r="D19">
        <v>27843.040000000001</v>
      </c>
      <c r="E19">
        <v>6122.64</v>
      </c>
      <c r="F19">
        <v>54502</v>
      </c>
      <c r="G19">
        <v>160008.24000000002</v>
      </c>
    </row>
    <row r="20" spans="2:7" x14ac:dyDescent="0.25">
      <c r="B20" s="2" t="s">
        <v>14</v>
      </c>
      <c r="C20">
        <v>47740</v>
      </c>
      <c r="D20">
        <v>10422.16</v>
      </c>
      <c r="E20">
        <v>2165.04</v>
      </c>
      <c r="F20">
        <v>20152</v>
      </c>
      <c r="G20">
        <v>80479.199999999997</v>
      </c>
    </row>
    <row r="21" spans="2:7" x14ac:dyDescent="0.25">
      <c r="B21" s="2" t="s">
        <v>15</v>
      </c>
      <c r="C21">
        <v>62048.11</v>
      </c>
      <c r="D21">
        <v>7045.72</v>
      </c>
      <c r="E21">
        <v>5726.88</v>
      </c>
      <c r="F21">
        <v>8015</v>
      </c>
      <c r="G21">
        <v>82835.710000000006</v>
      </c>
    </row>
    <row r="22" spans="2:7" x14ac:dyDescent="0.25">
      <c r="B22" s="2" t="s">
        <v>16</v>
      </c>
      <c r="C22">
        <v>26487.89</v>
      </c>
      <c r="D22">
        <v>2961.98</v>
      </c>
      <c r="E22">
        <v>2723.76</v>
      </c>
      <c r="F22">
        <v>2977</v>
      </c>
      <c r="G22">
        <v>35150.629999999997</v>
      </c>
    </row>
    <row r="23" spans="2:7" x14ac:dyDescent="0.25">
      <c r="B23" s="2" t="s">
        <v>17</v>
      </c>
      <c r="C23">
        <v>161371.62</v>
      </c>
      <c r="D23">
        <v>42487.88</v>
      </c>
      <c r="E23">
        <v>10871.76</v>
      </c>
      <c r="F23">
        <v>101218</v>
      </c>
      <c r="G23">
        <v>315949.26</v>
      </c>
    </row>
    <row r="24" spans="2:7" x14ac:dyDescent="0.25">
      <c r="B24" s="2" t="s">
        <v>18</v>
      </c>
      <c r="C24">
        <v>59142.05</v>
      </c>
      <c r="D24">
        <v>16469.490000000002</v>
      </c>
      <c r="E24">
        <v>4190.3999999999996</v>
      </c>
      <c r="F24">
        <v>38930</v>
      </c>
      <c r="G24">
        <v>118731.94</v>
      </c>
    </row>
    <row r="25" spans="2:7" x14ac:dyDescent="0.25">
      <c r="B25" s="2" t="s">
        <v>19</v>
      </c>
      <c r="C25">
        <v>4791.3599999999997</v>
      </c>
      <c r="D25">
        <v>930.54</v>
      </c>
      <c r="E25">
        <v>116.4</v>
      </c>
      <c r="G25">
        <v>5838.2999999999993</v>
      </c>
    </row>
    <row r="26" spans="2:7" x14ac:dyDescent="0.25">
      <c r="B26" s="2" t="s">
        <v>20</v>
      </c>
      <c r="C26">
        <v>13908.83</v>
      </c>
      <c r="D26">
        <v>1944.5</v>
      </c>
      <c r="E26">
        <v>488.88</v>
      </c>
      <c r="F26">
        <v>687</v>
      </c>
      <c r="G26">
        <v>17029.210000000003</v>
      </c>
    </row>
    <row r="27" spans="2:7" x14ac:dyDescent="0.25">
      <c r="B27" s="2" t="s">
        <v>21</v>
      </c>
      <c r="C27">
        <v>23460.3</v>
      </c>
      <c r="D27">
        <v>1503.67</v>
      </c>
      <c r="E27">
        <v>1187.28</v>
      </c>
      <c r="F27">
        <v>229</v>
      </c>
      <c r="G27">
        <v>26380.25</v>
      </c>
    </row>
    <row r="28" spans="2:7" x14ac:dyDescent="0.25">
      <c r="B28" s="2" t="s">
        <v>22</v>
      </c>
      <c r="C28">
        <v>18203.7</v>
      </c>
      <c r="D28">
        <v>1635.33</v>
      </c>
      <c r="E28">
        <v>442.32</v>
      </c>
      <c r="G28">
        <v>20281.349999999999</v>
      </c>
    </row>
    <row r="29" spans="2:7" x14ac:dyDescent="0.25">
      <c r="B29" s="2" t="s">
        <v>23</v>
      </c>
      <c r="C29">
        <v>4791.3599999999997</v>
      </c>
      <c r="D29">
        <v>25.63</v>
      </c>
      <c r="E29">
        <v>256.08</v>
      </c>
      <c r="G29">
        <v>5073.07</v>
      </c>
    </row>
    <row r="30" spans="2:7" x14ac:dyDescent="0.25">
      <c r="B30" s="2" t="s">
        <v>24</v>
      </c>
      <c r="C30">
        <v>198400.5</v>
      </c>
      <c r="D30">
        <v>17406.310000000001</v>
      </c>
      <c r="E30">
        <v>16202.88</v>
      </c>
      <c r="F30">
        <v>7786</v>
      </c>
      <c r="G30">
        <v>239795.69</v>
      </c>
    </row>
    <row r="31" spans="2:7" x14ac:dyDescent="0.25">
      <c r="B31" s="2" t="s">
        <v>25</v>
      </c>
      <c r="C31">
        <v>103569.76</v>
      </c>
      <c r="D31">
        <v>7521.1</v>
      </c>
      <c r="E31">
        <v>7775.52</v>
      </c>
      <c r="F31">
        <v>2290</v>
      </c>
      <c r="G31">
        <v>121156.38</v>
      </c>
    </row>
    <row r="32" spans="2:7" x14ac:dyDescent="0.25">
      <c r="B32" s="2" t="s">
        <v>26</v>
      </c>
      <c r="C32">
        <v>66992.240000000005</v>
      </c>
      <c r="D32">
        <v>2744.52</v>
      </c>
      <c r="E32">
        <v>4493.04</v>
      </c>
      <c r="F32">
        <v>1603</v>
      </c>
      <c r="G32">
        <v>75832.800000000003</v>
      </c>
    </row>
    <row r="33" spans="2:7" x14ac:dyDescent="0.25">
      <c r="B33" s="2" t="s">
        <v>27</v>
      </c>
      <c r="C33">
        <v>91834.4</v>
      </c>
      <c r="D33">
        <v>7019.71</v>
      </c>
      <c r="E33">
        <v>4586.16</v>
      </c>
      <c r="F33">
        <v>2977</v>
      </c>
      <c r="G33">
        <v>106417.26999999999</v>
      </c>
    </row>
    <row r="34" spans="2:7" x14ac:dyDescent="0.25">
      <c r="B34" s="2" t="s">
        <v>28</v>
      </c>
      <c r="C34">
        <v>78623.44</v>
      </c>
      <c r="D34">
        <v>2809.34</v>
      </c>
      <c r="E34">
        <v>6495.12</v>
      </c>
      <c r="F34">
        <v>1603</v>
      </c>
      <c r="G34">
        <v>89530.9</v>
      </c>
    </row>
    <row r="35" spans="2:7" x14ac:dyDescent="0.25">
      <c r="B35" s="2" t="s">
        <v>29</v>
      </c>
      <c r="C35">
        <v>41577.199999999997</v>
      </c>
      <c r="D35">
        <v>1103.03</v>
      </c>
      <c r="E35">
        <v>3119.52</v>
      </c>
      <c r="G35">
        <v>45799.749999999993</v>
      </c>
    </row>
    <row r="36" spans="2:7" x14ac:dyDescent="0.25">
      <c r="B36" s="2" t="s">
        <v>30</v>
      </c>
      <c r="C36">
        <v>62843.199999999997</v>
      </c>
      <c r="D36">
        <v>4672.4399999999996</v>
      </c>
      <c r="E36">
        <v>2886.72</v>
      </c>
      <c r="G36">
        <v>70402.36</v>
      </c>
    </row>
    <row r="37" spans="2:7" x14ac:dyDescent="0.25">
      <c r="B37" s="2" t="s">
        <v>31</v>
      </c>
      <c r="C37">
        <v>85237.6</v>
      </c>
      <c r="D37">
        <v>8477.27</v>
      </c>
      <c r="E37">
        <v>2933.28</v>
      </c>
      <c r="F37">
        <v>687</v>
      </c>
      <c r="G37">
        <v>97335.150000000009</v>
      </c>
    </row>
    <row r="38" spans="2:7" x14ac:dyDescent="0.25">
      <c r="B38" s="2" t="s">
        <v>32</v>
      </c>
      <c r="C38">
        <v>38188.53</v>
      </c>
      <c r="D38">
        <v>4170.17</v>
      </c>
      <c r="E38">
        <v>1489.92</v>
      </c>
      <c r="G38">
        <v>43848.619999999995</v>
      </c>
    </row>
    <row r="39" spans="2:7" x14ac:dyDescent="0.25">
      <c r="B39" s="2" t="s">
        <v>33</v>
      </c>
      <c r="C39">
        <v>3472</v>
      </c>
      <c r="D39">
        <v>663.58</v>
      </c>
      <c r="E39">
        <v>488.88</v>
      </c>
      <c r="G39">
        <v>4624.46</v>
      </c>
    </row>
    <row r="40" spans="2:7" x14ac:dyDescent="0.25">
      <c r="B40" s="2" t="s">
        <v>34</v>
      </c>
      <c r="C40">
        <v>43087.519999999997</v>
      </c>
      <c r="D40">
        <v>6030</v>
      </c>
      <c r="E40">
        <v>2258.16</v>
      </c>
      <c r="F40">
        <v>1374</v>
      </c>
      <c r="G40">
        <v>52749.679999999993</v>
      </c>
    </row>
    <row r="41" spans="2:7" x14ac:dyDescent="0.25">
      <c r="B41" s="2" t="s">
        <v>35</v>
      </c>
      <c r="C41">
        <v>6944</v>
      </c>
      <c r="E41">
        <v>256.08</v>
      </c>
      <c r="F41">
        <v>229</v>
      </c>
      <c r="G41">
        <v>7429.08</v>
      </c>
    </row>
    <row r="42" spans="2:7" x14ac:dyDescent="0.25">
      <c r="B42" s="2" t="s">
        <v>36</v>
      </c>
      <c r="C42">
        <v>19408.48</v>
      </c>
      <c r="D42">
        <v>2245.39</v>
      </c>
      <c r="E42">
        <v>1024.32</v>
      </c>
      <c r="F42">
        <v>458</v>
      </c>
      <c r="G42">
        <v>23136.19</v>
      </c>
    </row>
    <row r="43" spans="2:7" x14ac:dyDescent="0.25">
      <c r="B43" s="2" t="s">
        <v>37</v>
      </c>
      <c r="C43">
        <v>2078269.76</v>
      </c>
      <c r="D43">
        <v>297188.52</v>
      </c>
      <c r="E43">
        <v>171852.96</v>
      </c>
      <c r="F43">
        <v>276861</v>
      </c>
      <c r="G43">
        <v>2824172.24</v>
      </c>
    </row>
    <row r="44" spans="2:7" x14ac:dyDescent="0.25">
      <c r="B44" s="2" t="s">
        <v>38</v>
      </c>
      <c r="C44">
        <v>776755.84</v>
      </c>
      <c r="D44">
        <v>73195.67</v>
      </c>
      <c r="E44">
        <v>73844.160000000003</v>
      </c>
      <c r="F44">
        <v>100989</v>
      </c>
      <c r="G44">
        <v>1024784.67</v>
      </c>
    </row>
    <row r="45" spans="2:7" x14ac:dyDescent="0.25">
      <c r="B45" s="2" t="s">
        <v>39</v>
      </c>
      <c r="C45">
        <v>62669.599999999999</v>
      </c>
      <c r="D45">
        <v>7028.63</v>
      </c>
      <c r="E45">
        <v>4772.3999999999996</v>
      </c>
      <c r="F45">
        <v>1374</v>
      </c>
      <c r="G45">
        <v>75844.62999999999</v>
      </c>
    </row>
    <row r="46" spans="2:7" x14ac:dyDescent="0.25">
      <c r="B46" s="2" t="s">
        <v>40</v>
      </c>
      <c r="C46">
        <v>40518.239999999998</v>
      </c>
      <c r="D46">
        <v>2670.65</v>
      </c>
      <c r="E46">
        <v>2141.7600000000002</v>
      </c>
      <c r="F46">
        <v>458</v>
      </c>
      <c r="G46">
        <v>45788.65</v>
      </c>
    </row>
    <row r="47" spans="2:7" x14ac:dyDescent="0.25">
      <c r="B47" s="2" t="s">
        <v>41</v>
      </c>
      <c r="C47">
        <v>76262.48</v>
      </c>
      <c r="D47">
        <v>6515.18</v>
      </c>
      <c r="E47">
        <v>5657.04</v>
      </c>
      <c r="F47">
        <v>2977</v>
      </c>
      <c r="G47">
        <v>91411.7</v>
      </c>
    </row>
    <row r="48" spans="2:7" x14ac:dyDescent="0.25">
      <c r="B48" s="2" t="s">
        <v>42</v>
      </c>
      <c r="C48">
        <v>31369.52</v>
      </c>
      <c r="D48">
        <v>2015.49</v>
      </c>
      <c r="E48">
        <v>1536.48</v>
      </c>
      <c r="F48">
        <v>1374</v>
      </c>
      <c r="G48">
        <v>36295.490000000005</v>
      </c>
    </row>
    <row r="49" spans="2:7" x14ac:dyDescent="0.25">
      <c r="B49" s="2" t="s">
        <v>43</v>
      </c>
      <c r="C49">
        <v>74043.87</v>
      </c>
      <c r="D49">
        <v>5628.48</v>
      </c>
      <c r="E49">
        <v>6402</v>
      </c>
      <c r="F49">
        <v>229</v>
      </c>
      <c r="G49">
        <v>86303.349999999991</v>
      </c>
    </row>
    <row r="50" spans="2:7" x14ac:dyDescent="0.25">
      <c r="B50" s="2" t="s">
        <v>44</v>
      </c>
      <c r="C50">
        <v>30112.66</v>
      </c>
      <c r="D50">
        <v>2617.88</v>
      </c>
      <c r="E50">
        <v>2002.08</v>
      </c>
      <c r="F50">
        <v>229</v>
      </c>
      <c r="G50">
        <v>34961.620000000003</v>
      </c>
    </row>
    <row r="51" spans="2:7" x14ac:dyDescent="0.25">
      <c r="B51" s="2" t="s">
        <v>45</v>
      </c>
      <c r="C51">
        <v>41976.480000000003</v>
      </c>
      <c r="D51">
        <v>3411.99</v>
      </c>
      <c r="E51">
        <v>2653.92</v>
      </c>
      <c r="F51">
        <v>687</v>
      </c>
      <c r="G51">
        <v>48729.39</v>
      </c>
    </row>
    <row r="52" spans="2:7" x14ac:dyDescent="0.25">
      <c r="B52" s="2" t="s">
        <v>46</v>
      </c>
      <c r="C52">
        <v>55552</v>
      </c>
      <c r="D52">
        <v>12994.06</v>
      </c>
      <c r="E52">
        <v>3817.92</v>
      </c>
      <c r="F52">
        <v>5267</v>
      </c>
      <c r="G52">
        <v>77630.98</v>
      </c>
    </row>
    <row r="53" spans="2:7" x14ac:dyDescent="0.25">
      <c r="B53" s="2" t="s">
        <v>47</v>
      </c>
      <c r="C53">
        <v>53781.279999999999</v>
      </c>
      <c r="D53">
        <v>2799.67</v>
      </c>
      <c r="E53">
        <v>3492</v>
      </c>
      <c r="F53">
        <v>687</v>
      </c>
      <c r="G53">
        <v>60759.95</v>
      </c>
    </row>
    <row r="54" spans="2:7" x14ac:dyDescent="0.25">
      <c r="B54" s="2" t="s">
        <v>48</v>
      </c>
      <c r="C54">
        <v>69106.69</v>
      </c>
      <c r="D54">
        <v>9323.14</v>
      </c>
      <c r="E54">
        <v>5750.16</v>
      </c>
      <c r="F54">
        <v>1145</v>
      </c>
      <c r="G54">
        <v>85324.99</v>
      </c>
    </row>
    <row r="55" spans="2:7" x14ac:dyDescent="0.25">
      <c r="B55" s="2" t="s">
        <v>49</v>
      </c>
      <c r="C55">
        <v>25845.57</v>
      </c>
      <c r="D55">
        <v>2246.52</v>
      </c>
      <c r="E55">
        <v>2234.88</v>
      </c>
      <c r="F55">
        <v>1145</v>
      </c>
      <c r="G55">
        <v>31471.97</v>
      </c>
    </row>
    <row r="56" spans="2:7" x14ac:dyDescent="0.25">
      <c r="B56" s="2" t="s">
        <v>50</v>
      </c>
      <c r="C56">
        <v>73606.399999999994</v>
      </c>
      <c r="D56">
        <v>8131.16</v>
      </c>
      <c r="E56">
        <v>4772.3999999999996</v>
      </c>
      <c r="F56">
        <v>6870</v>
      </c>
      <c r="G56">
        <v>93379.959999999992</v>
      </c>
    </row>
    <row r="57" spans="2:7" x14ac:dyDescent="0.25">
      <c r="B57" s="2" t="s">
        <v>51</v>
      </c>
      <c r="C57">
        <v>48944.78</v>
      </c>
      <c r="D57">
        <v>1509.82</v>
      </c>
      <c r="E57">
        <v>2770.32</v>
      </c>
      <c r="F57">
        <v>2290</v>
      </c>
      <c r="G57">
        <v>55514.92</v>
      </c>
    </row>
    <row r="58" spans="2:7" x14ac:dyDescent="0.25">
      <c r="B58" s="2" t="s">
        <v>52</v>
      </c>
      <c r="C58">
        <v>34876.239999999998</v>
      </c>
      <c r="D58">
        <v>3985.24</v>
      </c>
      <c r="E58">
        <v>1280.4000000000001</v>
      </c>
      <c r="G58">
        <v>40141.879999999997</v>
      </c>
    </row>
    <row r="59" spans="2:7" x14ac:dyDescent="0.25">
      <c r="B59" s="2" t="s">
        <v>53</v>
      </c>
      <c r="C59">
        <v>3472</v>
      </c>
      <c r="E59">
        <v>186.24</v>
      </c>
      <c r="G59">
        <v>3658.24</v>
      </c>
    </row>
    <row r="60" spans="2:7" x14ac:dyDescent="0.25">
      <c r="B60" s="2" t="s">
        <v>54</v>
      </c>
      <c r="C60">
        <v>3472</v>
      </c>
      <c r="D60">
        <v>754.53</v>
      </c>
      <c r="E60">
        <v>162.96</v>
      </c>
      <c r="G60">
        <v>4389.49</v>
      </c>
    </row>
    <row r="61" spans="2:7" x14ac:dyDescent="0.25">
      <c r="B61" s="2" t="s">
        <v>55</v>
      </c>
      <c r="C61">
        <v>3472</v>
      </c>
      <c r="E61">
        <v>186.24</v>
      </c>
      <c r="G61">
        <v>3658.24</v>
      </c>
    </row>
    <row r="62" spans="2:7" x14ac:dyDescent="0.25">
      <c r="B62" s="2" t="s">
        <v>56</v>
      </c>
      <c r="C62">
        <v>311962.67</v>
      </c>
      <c r="D62">
        <v>43449.45</v>
      </c>
      <c r="E62">
        <v>23163.599999999999</v>
      </c>
      <c r="F62">
        <v>8244</v>
      </c>
      <c r="G62">
        <v>386819.72</v>
      </c>
    </row>
    <row r="63" spans="2:7" x14ac:dyDescent="0.25">
      <c r="B63" s="2" t="s">
        <v>57</v>
      </c>
      <c r="C63">
        <v>10416</v>
      </c>
      <c r="D63">
        <v>1486.08</v>
      </c>
      <c r="E63">
        <v>1326.96</v>
      </c>
      <c r="F63">
        <v>1374</v>
      </c>
      <c r="G63">
        <v>14603.04</v>
      </c>
    </row>
    <row r="64" spans="2:7" x14ac:dyDescent="0.25">
      <c r="B64" s="2" t="s">
        <v>58</v>
      </c>
      <c r="D64">
        <v>1133.44</v>
      </c>
      <c r="E64">
        <v>116.4</v>
      </c>
      <c r="G64">
        <v>1249.8400000000001</v>
      </c>
    </row>
    <row r="65" spans="2:7" x14ac:dyDescent="0.25">
      <c r="B65" s="2" t="s">
        <v>60</v>
      </c>
      <c r="C65">
        <v>17360</v>
      </c>
      <c r="D65">
        <v>1222.76</v>
      </c>
      <c r="E65">
        <v>1676.16</v>
      </c>
      <c r="G65">
        <v>20258.919999999998</v>
      </c>
    </row>
    <row r="66" spans="2:7" x14ac:dyDescent="0.25">
      <c r="B66" s="2" t="s">
        <v>61</v>
      </c>
      <c r="C66">
        <v>3472</v>
      </c>
      <c r="E66">
        <v>209.52</v>
      </c>
      <c r="G66">
        <v>3681.52</v>
      </c>
    </row>
    <row r="67" spans="2:7" x14ac:dyDescent="0.25">
      <c r="B67" s="2" t="s">
        <v>62</v>
      </c>
      <c r="C67">
        <v>154260.96</v>
      </c>
      <c r="D67">
        <v>13774.85</v>
      </c>
      <c r="E67">
        <v>12012.48</v>
      </c>
      <c r="F67">
        <v>2061</v>
      </c>
      <c r="G67">
        <v>182109.29</v>
      </c>
    </row>
    <row r="68" spans="2:7" x14ac:dyDescent="0.25">
      <c r="B68" s="2" t="s">
        <v>63</v>
      </c>
      <c r="C68">
        <v>74648</v>
      </c>
      <c r="D68">
        <v>4732.3599999999997</v>
      </c>
      <c r="E68">
        <v>6937.44</v>
      </c>
      <c r="F68">
        <v>7099</v>
      </c>
      <c r="G68">
        <v>93416.8</v>
      </c>
    </row>
    <row r="69" spans="2:7" x14ac:dyDescent="0.25">
      <c r="B69" s="2" t="s">
        <v>64</v>
      </c>
      <c r="C69">
        <v>245352.35</v>
      </c>
      <c r="D69">
        <v>19838.14</v>
      </c>
      <c r="E69">
        <v>19415.52</v>
      </c>
      <c r="F69">
        <v>4580</v>
      </c>
      <c r="G69">
        <v>289186.01</v>
      </c>
    </row>
    <row r="70" spans="2:7" x14ac:dyDescent="0.25">
      <c r="B70" s="2" t="s">
        <v>65</v>
      </c>
      <c r="C70">
        <v>99233.23</v>
      </c>
      <c r="D70">
        <v>6402.24</v>
      </c>
      <c r="E70">
        <v>8101.44</v>
      </c>
      <c r="F70">
        <v>1832</v>
      </c>
      <c r="G70">
        <v>115568.91</v>
      </c>
    </row>
    <row r="71" spans="2:7" x14ac:dyDescent="0.25">
      <c r="B71" s="2" t="s">
        <v>66</v>
      </c>
      <c r="C71">
        <v>6944</v>
      </c>
      <c r="E71">
        <v>302.64</v>
      </c>
      <c r="F71">
        <v>229</v>
      </c>
      <c r="G71">
        <v>7475.64</v>
      </c>
    </row>
    <row r="72" spans="2:7" x14ac:dyDescent="0.25">
      <c r="B72" s="2" t="s">
        <v>67</v>
      </c>
      <c r="D72">
        <v>1161.83</v>
      </c>
      <c r="E72">
        <v>139.68</v>
      </c>
      <c r="G72">
        <v>1301.51</v>
      </c>
    </row>
    <row r="73" spans="2:7" x14ac:dyDescent="0.25">
      <c r="B73" s="2" t="s">
        <v>68</v>
      </c>
      <c r="C73">
        <v>20828.53</v>
      </c>
      <c r="D73">
        <v>1353.04</v>
      </c>
      <c r="E73">
        <v>1117.44</v>
      </c>
      <c r="F73">
        <v>458</v>
      </c>
      <c r="G73">
        <v>23757.01</v>
      </c>
    </row>
    <row r="74" spans="2:7" x14ac:dyDescent="0.25">
      <c r="B74" s="2" t="s">
        <v>69</v>
      </c>
      <c r="C74">
        <v>16669.07</v>
      </c>
      <c r="D74">
        <v>19.47</v>
      </c>
      <c r="E74">
        <v>651.84</v>
      </c>
      <c r="F74">
        <v>458</v>
      </c>
      <c r="G74">
        <v>17798.38</v>
      </c>
    </row>
    <row r="75" spans="2:7" x14ac:dyDescent="0.25">
      <c r="B75" s="2" t="s">
        <v>70</v>
      </c>
      <c r="C75">
        <v>237106.35</v>
      </c>
      <c r="D75">
        <v>45885.93</v>
      </c>
      <c r="E75">
        <v>18228.240000000002</v>
      </c>
      <c r="F75">
        <v>9160</v>
      </c>
      <c r="G75">
        <v>310380.52</v>
      </c>
    </row>
    <row r="76" spans="2:7" x14ac:dyDescent="0.25">
      <c r="B76" s="2" t="s">
        <v>71</v>
      </c>
      <c r="C76">
        <v>87213.17</v>
      </c>
      <c r="D76">
        <v>11991.15</v>
      </c>
      <c r="E76">
        <v>7286.64</v>
      </c>
      <c r="F76">
        <v>4580</v>
      </c>
      <c r="G76">
        <v>111070.96</v>
      </c>
    </row>
    <row r="77" spans="2:7" x14ac:dyDescent="0.25">
      <c r="B77" s="2" t="s">
        <v>72</v>
      </c>
      <c r="C77">
        <v>177072</v>
      </c>
      <c r="D77">
        <v>7530.9</v>
      </c>
      <c r="E77">
        <v>11570.16</v>
      </c>
      <c r="F77">
        <v>3893</v>
      </c>
      <c r="G77">
        <v>200066.06</v>
      </c>
    </row>
    <row r="78" spans="2:7" x14ac:dyDescent="0.25">
      <c r="B78" s="2" t="s">
        <v>73</v>
      </c>
      <c r="C78">
        <v>56468.61</v>
      </c>
      <c r="D78">
        <v>2395.77</v>
      </c>
      <c r="E78">
        <v>2653.92</v>
      </c>
      <c r="F78">
        <v>229</v>
      </c>
      <c r="G78">
        <v>61747.299999999996</v>
      </c>
    </row>
    <row r="79" spans="2:7" x14ac:dyDescent="0.25">
      <c r="B79" s="2" t="s">
        <v>74</v>
      </c>
      <c r="C79">
        <v>262972.75</v>
      </c>
      <c r="D79">
        <v>29875.74</v>
      </c>
      <c r="E79">
        <v>20905.439999999999</v>
      </c>
      <c r="F79">
        <v>5267</v>
      </c>
      <c r="G79">
        <v>319020.93</v>
      </c>
    </row>
    <row r="80" spans="2:7" x14ac:dyDescent="0.25">
      <c r="B80" s="2" t="s">
        <v>75</v>
      </c>
      <c r="C80">
        <v>111912.98</v>
      </c>
      <c r="D80">
        <v>8673.6299999999992</v>
      </c>
      <c r="E80">
        <v>8054.88</v>
      </c>
      <c r="F80">
        <v>2748</v>
      </c>
      <c r="G80">
        <v>131389.49</v>
      </c>
    </row>
    <row r="81" spans="2:7" x14ac:dyDescent="0.25">
      <c r="B81" s="2" t="s">
        <v>76</v>
      </c>
      <c r="C81">
        <v>3472</v>
      </c>
      <c r="D81">
        <v>25.5</v>
      </c>
      <c r="E81">
        <v>372.48</v>
      </c>
      <c r="G81">
        <v>3869.98</v>
      </c>
    </row>
    <row r="82" spans="2:7" x14ac:dyDescent="0.25">
      <c r="B82" s="2" t="s">
        <v>77</v>
      </c>
      <c r="C82">
        <v>23626.959999999999</v>
      </c>
      <c r="D82">
        <v>2680.57</v>
      </c>
      <c r="E82">
        <v>1559.76</v>
      </c>
      <c r="F82">
        <v>229</v>
      </c>
      <c r="G82">
        <v>28096.289999999997</v>
      </c>
    </row>
    <row r="83" spans="2:7" x14ac:dyDescent="0.25">
      <c r="B83" s="2" t="s">
        <v>78</v>
      </c>
      <c r="C83">
        <v>15672.61</v>
      </c>
      <c r="D83">
        <v>2394.0100000000002</v>
      </c>
      <c r="E83">
        <v>442.32</v>
      </c>
      <c r="G83">
        <v>18508.940000000002</v>
      </c>
    </row>
    <row r="84" spans="2:7" x14ac:dyDescent="0.25">
      <c r="B84" s="2" t="s">
        <v>79</v>
      </c>
      <c r="C84">
        <v>3472</v>
      </c>
      <c r="E84">
        <v>232.8</v>
      </c>
      <c r="G84">
        <v>3704.8</v>
      </c>
    </row>
    <row r="85" spans="2:7" x14ac:dyDescent="0.25">
      <c r="B85" s="2" t="s">
        <v>80</v>
      </c>
      <c r="C85">
        <v>24817.86</v>
      </c>
      <c r="D85">
        <v>2110.34</v>
      </c>
      <c r="E85">
        <v>1210.56</v>
      </c>
      <c r="G85">
        <v>28138.760000000002</v>
      </c>
    </row>
    <row r="86" spans="2:7" x14ac:dyDescent="0.25">
      <c r="B86" s="2" t="s">
        <v>81</v>
      </c>
      <c r="C86">
        <v>18641.169999999998</v>
      </c>
      <c r="D86">
        <v>1691.61</v>
      </c>
      <c r="E86">
        <v>535.44000000000005</v>
      </c>
      <c r="G86">
        <v>20868.219999999998</v>
      </c>
    </row>
    <row r="87" spans="2:7" x14ac:dyDescent="0.25">
      <c r="B87" s="2" t="s">
        <v>82</v>
      </c>
      <c r="C87">
        <v>29268.959999999999</v>
      </c>
      <c r="D87">
        <v>2181.19</v>
      </c>
      <c r="E87">
        <v>721.68</v>
      </c>
      <c r="G87">
        <v>32171.829999999998</v>
      </c>
    </row>
    <row r="88" spans="2:7" x14ac:dyDescent="0.25">
      <c r="B88" s="2" t="s">
        <v>83</v>
      </c>
      <c r="C88">
        <v>22776.32</v>
      </c>
      <c r="D88">
        <v>1872.89</v>
      </c>
      <c r="E88">
        <v>768.24</v>
      </c>
      <c r="F88">
        <v>229</v>
      </c>
      <c r="G88">
        <v>25646.45</v>
      </c>
    </row>
    <row r="89" spans="2:7" x14ac:dyDescent="0.25">
      <c r="B89" s="2" t="s">
        <v>84</v>
      </c>
      <c r="C89">
        <v>11596.48</v>
      </c>
      <c r="D89">
        <v>26.76</v>
      </c>
      <c r="E89">
        <v>256.08</v>
      </c>
      <c r="F89">
        <v>229</v>
      </c>
      <c r="G89">
        <v>12108.32</v>
      </c>
    </row>
    <row r="90" spans="2:7" x14ac:dyDescent="0.25">
      <c r="B90" s="2" t="s">
        <v>85</v>
      </c>
      <c r="C90">
        <v>3472</v>
      </c>
      <c r="E90">
        <v>116.4</v>
      </c>
      <c r="G90">
        <v>3588.4</v>
      </c>
    </row>
    <row r="91" spans="2:7" x14ac:dyDescent="0.25">
      <c r="B91" s="2" t="s">
        <v>86</v>
      </c>
      <c r="C91">
        <v>52948</v>
      </c>
      <c r="D91">
        <v>5549.71</v>
      </c>
      <c r="E91">
        <v>3212.64</v>
      </c>
      <c r="F91">
        <v>687</v>
      </c>
      <c r="G91">
        <v>62397.35</v>
      </c>
    </row>
    <row r="92" spans="2:7" x14ac:dyDescent="0.25">
      <c r="B92" s="2" t="s">
        <v>87</v>
      </c>
      <c r="C92">
        <v>61055.12</v>
      </c>
      <c r="D92">
        <v>3596.29</v>
      </c>
      <c r="E92">
        <v>4167.12</v>
      </c>
      <c r="F92">
        <v>458</v>
      </c>
      <c r="G92">
        <v>69276.53</v>
      </c>
    </row>
    <row r="93" spans="2:7" x14ac:dyDescent="0.25">
      <c r="B93" s="2" t="s">
        <v>88</v>
      </c>
      <c r="C93">
        <v>69787.199999999997</v>
      </c>
      <c r="D93">
        <v>3157.71</v>
      </c>
      <c r="E93">
        <v>3841.2</v>
      </c>
      <c r="F93">
        <v>458</v>
      </c>
      <c r="G93">
        <v>77244.11</v>
      </c>
    </row>
    <row r="94" spans="2:7" x14ac:dyDescent="0.25">
      <c r="B94" s="2" t="s">
        <v>89</v>
      </c>
      <c r="C94">
        <v>48608</v>
      </c>
      <c r="D94">
        <v>4513.7700000000004</v>
      </c>
      <c r="E94">
        <v>4656</v>
      </c>
      <c r="F94">
        <v>229</v>
      </c>
      <c r="G94">
        <v>58006.770000000004</v>
      </c>
    </row>
    <row r="95" spans="2:7" x14ac:dyDescent="0.25">
      <c r="B95" s="2" t="s">
        <v>90</v>
      </c>
      <c r="C95">
        <v>867409.76</v>
      </c>
      <c r="D95">
        <v>89377.97</v>
      </c>
      <c r="E95">
        <v>75729.84</v>
      </c>
      <c r="F95">
        <v>26106</v>
      </c>
      <c r="G95">
        <v>1058623.57</v>
      </c>
    </row>
    <row r="96" spans="2:7" x14ac:dyDescent="0.25">
      <c r="B96" s="2" t="s">
        <v>91</v>
      </c>
      <c r="C96">
        <v>770575.68</v>
      </c>
      <c r="D96">
        <v>62537.58</v>
      </c>
      <c r="E96">
        <v>72098.16</v>
      </c>
      <c r="F96">
        <v>16946</v>
      </c>
      <c r="G96">
        <v>922157.42</v>
      </c>
    </row>
    <row r="97" spans="2:7" x14ac:dyDescent="0.25">
      <c r="B97" s="2" t="s">
        <v>92</v>
      </c>
      <c r="C97">
        <v>418223.23</v>
      </c>
      <c r="D97">
        <v>66565.03</v>
      </c>
      <c r="E97">
        <v>37620.480000000003</v>
      </c>
      <c r="F97">
        <v>19236</v>
      </c>
      <c r="G97">
        <v>541644.74</v>
      </c>
    </row>
    <row r="98" spans="2:7" x14ac:dyDescent="0.25">
      <c r="B98" s="2" t="s">
        <v>93</v>
      </c>
      <c r="C98">
        <v>170662.69</v>
      </c>
      <c r="D98">
        <v>19012.37</v>
      </c>
      <c r="E98">
        <v>16063.2</v>
      </c>
      <c r="F98">
        <v>9160</v>
      </c>
      <c r="G98">
        <v>214898.26</v>
      </c>
    </row>
    <row r="99" spans="2:7" x14ac:dyDescent="0.25">
      <c r="B99" s="2" t="s">
        <v>94</v>
      </c>
      <c r="C99">
        <v>38192</v>
      </c>
      <c r="D99">
        <v>1965.23</v>
      </c>
      <c r="E99">
        <v>2723.76</v>
      </c>
      <c r="F99">
        <v>916</v>
      </c>
      <c r="G99">
        <v>43796.990000000005</v>
      </c>
    </row>
    <row r="100" spans="2:7" x14ac:dyDescent="0.25">
      <c r="B100" s="2" t="s">
        <v>95</v>
      </c>
      <c r="C100">
        <v>85004.98</v>
      </c>
      <c r="D100">
        <v>8283.43</v>
      </c>
      <c r="E100">
        <v>6774.48</v>
      </c>
      <c r="F100">
        <v>1145</v>
      </c>
      <c r="G100">
        <v>101207.89</v>
      </c>
    </row>
    <row r="101" spans="2:7" x14ac:dyDescent="0.25">
      <c r="B101" s="2" t="s">
        <v>96</v>
      </c>
      <c r="C101">
        <v>81592</v>
      </c>
      <c r="D101">
        <v>7116.32</v>
      </c>
      <c r="E101">
        <v>6611.52</v>
      </c>
      <c r="F101">
        <v>1832</v>
      </c>
      <c r="G101">
        <v>97151.840000000011</v>
      </c>
    </row>
    <row r="102" spans="2:7" x14ac:dyDescent="0.25">
      <c r="B102" s="2" t="s">
        <v>97</v>
      </c>
      <c r="C102">
        <v>48608</v>
      </c>
      <c r="D102">
        <v>7701.13</v>
      </c>
      <c r="E102">
        <v>4679.28</v>
      </c>
      <c r="F102">
        <v>1832</v>
      </c>
      <c r="G102">
        <v>62820.41</v>
      </c>
    </row>
    <row r="103" spans="2:7" x14ac:dyDescent="0.25">
      <c r="B103" s="2" t="s">
        <v>98</v>
      </c>
      <c r="C103">
        <v>64232</v>
      </c>
      <c r="D103">
        <v>9026.7800000000007</v>
      </c>
      <c r="E103">
        <v>5261.28</v>
      </c>
      <c r="F103">
        <v>2290</v>
      </c>
      <c r="G103">
        <v>80810.06</v>
      </c>
    </row>
    <row r="104" spans="2:7" x14ac:dyDescent="0.25">
      <c r="B104" s="2" t="s">
        <v>99</v>
      </c>
      <c r="C104">
        <v>3472</v>
      </c>
      <c r="E104">
        <v>256.08</v>
      </c>
      <c r="G104">
        <v>3728.08</v>
      </c>
    </row>
    <row r="105" spans="2:7" x14ac:dyDescent="0.25">
      <c r="B105" s="2" t="s">
        <v>100</v>
      </c>
      <c r="C105">
        <v>205195.2</v>
      </c>
      <c r="D105">
        <v>16599.009999999998</v>
      </c>
      <c r="E105">
        <v>13781.76</v>
      </c>
      <c r="F105">
        <v>2519</v>
      </c>
      <c r="G105">
        <v>238094.97000000003</v>
      </c>
    </row>
    <row r="106" spans="2:7" x14ac:dyDescent="0.25">
      <c r="B106" s="2" t="s">
        <v>101</v>
      </c>
      <c r="C106">
        <v>179460.74</v>
      </c>
      <c r="D106">
        <v>13759.27</v>
      </c>
      <c r="E106">
        <v>14806.08</v>
      </c>
      <c r="F106">
        <v>2977</v>
      </c>
      <c r="G106">
        <v>211003.08999999997</v>
      </c>
    </row>
    <row r="107" spans="2:7" x14ac:dyDescent="0.25">
      <c r="B107" s="2" t="s">
        <v>102</v>
      </c>
      <c r="C107">
        <v>101764.32</v>
      </c>
      <c r="D107">
        <v>5553.36</v>
      </c>
      <c r="E107">
        <v>8171.28</v>
      </c>
      <c r="F107">
        <v>916</v>
      </c>
      <c r="G107">
        <v>116404.96</v>
      </c>
    </row>
    <row r="108" spans="2:7" x14ac:dyDescent="0.25">
      <c r="B108" s="2" t="s">
        <v>103</v>
      </c>
      <c r="C108">
        <v>389950.74</v>
      </c>
      <c r="D108">
        <v>23960.32</v>
      </c>
      <c r="E108">
        <v>31567.68</v>
      </c>
      <c r="F108">
        <v>5038</v>
      </c>
      <c r="G108">
        <v>450516.74</v>
      </c>
    </row>
    <row r="109" spans="2:7" x14ac:dyDescent="0.25">
      <c r="B109" s="2" t="s">
        <v>104</v>
      </c>
      <c r="C109">
        <v>182974.4</v>
      </c>
      <c r="D109">
        <v>7966.96</v>
      </c>
      <c r="E109">
        <v>13991.28</v>
      </c>
      <c r="F109">
        <v>1374</v>
      </c>
      <c r="G109">
        <v>206306.63999999998</v>
      </c>
    </row>
    <row r="110" spans="2:7" x14ac:dyDescent="0.25">
      <c r="B110" s="2" t="s">
        <v>105</v>
      </c>
      <c r="C110">
        <v>242970.56</v>
      </c>
      <c r="D110">
        <v>67139.92</v>
      </c>
      <c r="E110">
        <v>16831.439999999999</v>
      </c>
      <c r="F110">
        <v>8473</v>
      </c>
      <c r="G110">
        <v>335414.92</v>
      </c>
    </row>
    <row r="111" spans="2:7" x14ac:dyDescent="0.25">
      <c r="B111" s="2" t="s">
        <v>106</v>
      </c>
      <c r="C111">
        <v>37844.800000000003</v>
      </c>
      <c r="D111">
        <v>9619.1299999999992</v>
      </c>
      <c r="E111">
        <v>3911.04</v>
      </c>
      <c r="F111">
        <v>687</v>
      </c>
      <c r="G111">
        <v>52061.97</v>
      </c>
    </row>
    <row r="112" spans="2:7" x14ac:dyDescent="0.25">
      <c r="B112" s="2" t="s">
        <v>107</v>
      </c>
      <c r="C112">
        <v>33053.440000000002</v>
      </c>
      <c r="D112">
        <v>3886.12</v>
      </c>
      <c r="E112">
        <v>2444.4</v>
      </c>
      <c r="F112">
        <v>1374</v>
      </c>
      <c r="G112">
        <v>40757.960000000006</v>
      </c>
    </row>
    <row r="113" spans="2:7" x14ac:dyDescent="0.25">
      <c r="B113" s="2" t="s">
        <v>108</v>
      </c>
      <c r="C113">
        <v>170683.51999999999</v>
      </c>
      <c r="D113">
        <v>8135.31</v>
      </c>
      <c r="E113">
        <v>12222</v>
      </c>
      <c r="F113">
        <v>687</v>
      </c>
      <c r="G113">
        <v>191727.83</v>
      </c>
    </row>
    <row r="114" spans="2:7" x14ac:dyDescent="0.25">
      <c r="B114" s="2" t="s">
        <v>109</v>
      </c>
      <c r="C114">
        <v>86282.67</v>
      </c>
      <c r="D114">
        <v>3184.1</v>
      </c>
      <c r="E114">
        <v>6239.04</v>
      </c>
      <c r="F114">
        <v>458</v>
      </c>
      <c r="G114">
        <v>96163.81</v>
      </c>
    </row>
    <row r="115" spans="2:7" x14ac:dyDescent="0.25">
      <c r="B115" s="2" t="s">
        <v>110</v>
      </c>
      <c r="C115">
        <v>1258565.28</v>
      </c>
      <c r="D115">
        <v>71921.53</v>
      </c>
      <c r="E115">
        <v>114258.24000000001</v>
      </c>
      <c r="F115">
        <v>33663</v>
      </c>
      <c r="G115">
        <v>1478408.05</v>
      </c>
    </row>
    <row r="116" spans="2:7" x14ac:dyDescent="0.25">
      <c r="B116" s="2" t="s">
        <v>111</v>
      </c>
      <c r="C116">
        <v>622894.16</v>
      </c>
      <c r="D116">
        <v>34957.360000000001</v>
      </c>
      <c r="E116">
        <v>60225.36</v>
      </c>
      <c r="F116">
        <v>11908</v>
      </c>
      <c r="G116">
        <v>729984.88</v>
      </c>
    </row>
    <row r="117" spans="2:7" x14ac:dyDescent="0.25">
      <c r="B117" s="2" t="s">
        <v>112</v>
      </c>
      <c r="C117">
        <v>27008.69</v>
      </c>
      <c r="D117">
        <v>2857.71</v>
      </c>
      <c r="E117">
        <v>1070.8800000000001</v>
      </c>
      <c r="G117">
        <v>30937.279999999999</v>
      </c>
    </row>
    <row r="118" spans="2:7" x14ac:dyDescent="0.25">
      <c r="B118" s="2" t="s">
        <v>113</v>
      </c>
      <c r="C118">
        <v>9013.31</v>
      </c>
      <c r="E118">
        <v>256.08</v>
      </c>
      <c r="G118">
        <v>9269.39</v>
      </c>
    </row>
    <row r="119" spans="2:7" x14ac:dyDescent="0.25">
      <c r="B119" s="2" t="s">
        <v>114</v>
      </c>
      <c r="C119">
        <v>6944</v>
      </c>
      <c r="E119">
        <v>395.76</v>
      </c>
      <c r="G119">
        <v>7339.76</v>
      </c>
    </row>
    <row r="120" spans="2:7" x14ac:dyDescent="0.25">
      <c r="B120" s="2" t="s">
        <v>115</v>
      </c>
      <c r="C120">
        <v>10763.2</v>
      </c>
      <c r="E120">
        <v>395.76</v>
      </c>
      <c r="G120">
        <v>11158.960000000001</v>
      </c>
    </row>
    <row r="121" spans="2:7" x14ac:dyDescent="0.25">
      <c r="B121" s="2" t="s">
        <v>116</v>
      </c>
      <c r="C121">
        <v>163020.82</v>
      </c>
      <c r="D121">
        <v>12191.28</v>
      </c>
      <c r="E121">
        <v>12617.76</v>
      </c>
      <c r="F121">
        <v>1603</v>
      </c>
      <c r="G121">
        <v>189432.86000000002</v>
      </c>
    </row>
    <row r="122" spans="2:7" x14ac:dyDescent="0.25">
      <c r="B122" s="2" t="s">
        <v>117</v>
      </c>
      <c r="C122">
        <v>66117.3</v>
      </c>
      <c r="D122">
        <v>3996.42</v>
      </c>
      <c r="E122">
        <v>6122.64</v>
      </c>
      <c r="F122">
        <v>229</v>
      </c>
      <c r="G122">
        <v>76465.36</v>
      </c>
    </row>
    <row r="123" spans="2:7" x14ac:dyDescent="0.25">
      <c r="B123" s="2" t="s">
        <v>118</v>
      </c>
      <c r="C123">
        <v>4860.8</v>
      </c>
      <c r="E123">
        <v>302.64</v>
      </c>
      <c r="G123">
        <v>5163.4400000000005</v>
      </c>
    </row>
    <row r="124" spans="2:7" x14ac:dyDescent="0.25">
      <c r="B124" s="2" t="s">
        <v>119</v>
      </c>
      <c r="C124">
        <v>172384.8</v>
      </c>
      <c r="D124">
        <v>3498.93</v>
      </c>
      <c r="E124">
        <v>15993.36</v>
      </c>
      <c r="F124">
        <v>2977</v>
      </c>
      <c r="G124">
        <v>194854.08999999997</v>
      </c>
    </row>
    <row r="125" spans="2:7" x14ac:dyDescent="0.25">
      <c r="B125" s="2" t="s">
        <v>120</v>
      </c>
      <c r="C125">
        <v>48781.599999999999</v>
      </c>
      <c r="D125">
        <v>2212.2199999999998</v>
      </c>
      <c r="E125">
        <v>3887.76</v>
      </c>
      <c r="F125">
        <v>458</v>
      </c>
      <c r="G125">
        <v>55339.58</v>
      </c>
    </row>
    <row r="126" spans="2:7" x14ac:dyDescent="0.25">
      <c r="B126" s="2" t="s">
        <v>121</v>
      </c>
      <c r="C126">
        <v>70658.67</v>
      </c>
      <c r="D126">
        <v>271.36</v>
      </c>
      <c r="E126">
        <v>4981.92</v>
      </c>
      <c r="F126">
        <v>687</v>
      </c>
      <c r="G126">
        <v>76598.95</v>
      </c>
    </row>
    <row r="127" spans="2:7" x14ac:dyDescent="0.25">
      <c r="B127" s="2" t="s">
        <v>122</v>
      </c>
      <c r="C127">
        <v>29060.639999999999</v>
      </c>
      <c r="D127">
        <v>911.45</v>
      </c>
      <c r="E127">
        <v>1699.44</v>
      </c>
      <c r="F127">
        <v>229</v>
      </c>
      <c r="G127">
        <v>31900.53</v>
      </c>
    </row>
    <row r="128" spans="2:7" x14ac:dyDescent="0.25">
      <c r="B128" s="2" t="s">
        <v>123</v>
      </c>
      <c r="C128">
        <v>640542.34</v>
      </c>
      <c r="D128">
        <v>45538.31</v>
      </c>
      <c r="E128">
        <v>57431.76</v>
      </c>
      <c r="F128">
        <v>16946</v>
      </c>
      <c r="G128">
        <v>760458.40999999992</v>
      </c>
    </row>
    <row r="129" spans="2:7" x14ac:dyDescent="0.25">
      <c r="B129" s="2" t="s">
        <v>124</v>
      </c>
      <c r="C129">
        <v>267406.5</v>
      </c>
      <c r="D129">
        <v>23448.25</v>
      </c>
      <c r="E129">
        <v>24444</v>
      </c>
      <c r="F129">
        <v>6641</v>
      </c>
      <c r="G129">
        <v>321939.75</v>
      </c>
    </row>
    <row r="130" spans="2:7" x14ac:dyDescent="0.25">
      <c r="B130" s="2" t="s">
        <v>125</v>
      </c>
      <c r="C130">
        <v>7082.88</v>
      </c>
      <c r="D130">
        <v>360.31</v>
      </c>
      <c r="E130">
        <v>279.36</v>
      </c>
      <c r="G130">
        <v>7722.55</v>
      </c>
    </row>
    <row r="131" spans="2:7" x14ac:dyDescent="0.25">
      <c r="B131" s="2" t="s">
        <v>126</v>
      </c>
      <c r="C131">
        <v>76384</v>
      </c>
      <c r="D131">
        <v>6486.92</v>
      </c>
      <c r="E131">
        <v>6890.88</v>
      </c>
      <c r="G131">
        <v>89761.8</v>
      </c>
    </row>
    <row r="132" spans="2:7" x14ac:dyDescent="0.25">
      <c r="B132" s="2" t="s">
        <v>127</v>
      </c>
      <c r="C132">
        <v>49406.559999999998</v>
      </c>
      <c r="D132">
        <v>3515.76</v>
      </c>
      <c r="E132">
        <v>3887.76</v>
      </c>
      <c r="F132">
        <v>458</v>
      </c>
      <c r="G132">
        <v>57268.08</v>
      </c>
    </row>
    <row r="133" spans="2:7" x14ac:dyDescent="0.25">
      <c r="B133" s="2" t="s">
        <v>128</v>
      </c>
      <c r="C133">
        <v>42535.47</v>
      </c>
      <c r="D133">
        <v>1829.05</v>
      </c>
      <c r="E133">
        <v>2723.76</v>
      </c>
      <c r="F133">
        <v>229</v>
      </c>
      <c r="G133">
        <v>47317.280000000006</v>
      </c>
    </row>
    <row r="134" spans="2:7" x14ac:dyDescent="0.25">
      <c r="B134" s="2" t="s">
        <v>129</v>
      </c>
      <c r="C134">
        <v>28644</v>
      </c>
      <c r="D134">
        <v>1153.4100000000001</v>
      </c>
      <c r="E134">
        <v>1280.4000000000001</v>
      </c>
      <c r="G134">
        <v>31077.81</v>
      </c>
    </row>
    <row r="135" spans="2:7" x14ac:dyDescent="0.25">
      <c r="B135" s="2" t="s">
        <v>130</v>
      </c>
      <c r="C135">
        <v>3472</v>
      </c>
      <c r="D135">
        <v>1421</v>
      </c>
      <c r="E135">
        <v>162.96</v>
      </c>
      <c r="G135">
        <v>5055.96</v>
      </c>
    </row>
    <row r="136" spans="2:7" x14ac:dyDescent="0.25">
      <c r="B136" s="2" t="s">
        <v>131</v>
      </c>
      <c r="C136">
        <v>3472</v>
      </c>
      <c r="D136">
        <v>2510.2199999999998</v>
      </c>
      <c r="E136">
        <v>100</v>
      </c>
      <c r="G136">
        <v>6082.2199999999993</v>
      </c>
    </row>
    <row r="137" spans="2:7" x14ac:dyDescent="0.25">
      <c r="B137" s="2" t="s">
        <v>132</v>
      </c>
      <c r="C137">
        <v>3472</v>
      </c>
      <c r="D137">
        <v>2517.88</v>
      </c>
      <c r="E137">
        <v>419.04</v>
      </c>
      <c r="G137">
        <v>6408.92</v>
      </c>
    </row>
    <row r="138" spans="2:7" x14ac:dyDescent="0.25">
      <c r="B138" s="2" t="s">
        <v>133</v>
      </c>
      <c r="C138">
        <v>3472</v>
      </c>
      <c r="D138">
        <v>1607.82</v>
      </c>
      <c r="E138">
        <v>116.4</v>
      </c>
      <c r="G138">
        <v>5196.2199999999993</v>
      </c>
    </row>
    <row r="139" spans="2:7" x14ac:dyDescent="0.25">
      <c r="B139" s="2" t="s">
        <v>134</v>
      </c>
      <c r="C139">
        <v>3472</v>
      </c>
      <c r="E139">
        <v>100</v>
      </c>
      <c r="G139">
        <v>3572</v>
      </c>
    </row>
    <row r="140" spans="2:7" x14ac:dyDescent="0.25">
      <c r="B140" s="2" t="s">
        <v>135</v>
      </c>
      <c r="C140">
        <v>459328.24</v>
      </c>
      <c r="D140">
        <v>161628.39000000001</v>
      </c>
      <c r="E140">
        <v>31590.959999999999</v>
      </c>
      <c r="F140">
        <v>262434</v>
      </c>
      <c r="G140">
        <v>914981.59</v>
      </c>
    </row>
    <row r="141" spans="2:7" x14ac:dyDescent="0.25">
      <c r="B141" s="2" t="s">
        <v>136</v>
      </c>
      <c r="C141">
        <v>171916.08</v>
      </c>
      <c r="D141">
        <v>59949.599999999999</v>
      </c>
      <c r="E141">
        <v>13525.68</v>
      </c>
      <c r="F141">
        <v>123431</v>
      </c>
      <c r="G141">
        <v>368822.36</v>
      </c>
    </row>
    <row r="142" spans="2:7" x14ac:dyDescent="0.25">
      <c r="B142" s="2" t="s">
        <v>137</v>
      </c>
      <c r="C142">
        <v>188251.84</v>
      </c>
      <c r="D142">
        <v>31780.04</v>
      </c>
      <c r="E142">
        <v>13409.28</v>
      </c>
      <c r="F142">
        <v>63662</v>
      </c>
      <c r="G142">
        <v>297103.16000000003</v>
      </c>
    </row>
    <row r="143" spans="2:7" x14ac:dyDescent="0.25">
      <c r="B143" s="2" t="s">
        <v>138</v>
      </c>
      <c r="C143">
        <v>77356.160000000003</v>
      </c>
      <c r="D143">
        <v>8436.57</v>
      </c>
      <c r="E143">
        <v>5633.76</v>
      </c>
      <c r="F143">
        <v>26335</v>
      </c>
      <c r="G143">
        <v>117761.49</v>
      </c>
    </row>
    <row r="144" spans="2:7" x14ac:dyDescent="0.25">
      <c r="B144" s="2" t="s">
        <v>139</v>
      </c>
      <c r="C144">
        <v>29602.27</v>
      </c>
      <c r="D144">
        <v>4284.37</v>
      </c>
      <c r="E144">
        <v>1443.36</v>
      </c>
      <c r="F144">
        <v>11908</v>
      </c>
      <c r="G144">
        <v>47238</v>
      </c>
    </row>
    <row r="145" spans="2:7" x14ac:dyDescent="0.25">
      <c r="B145" s="2" t="s">
        <v>140</v>
      </c>
      <c r="C145">
        <v>48608</v>
      </c>
      <c r="D145">
        <v>4125.7</v>
      </c>
      <c r="E145">
        <v>1396.8</v>
      </c>
      <c r="F145">
        <v>458</v>
      </c>
      <c r="G145">
        <v>54588.5</v>
      </c>
    </row>
    <row r="146" spans="2:7" x14ac:dyDescent="0.25">
      <c r="B146" s="2" t="s">
        <v>141</v>
      </c>
      <c r="C146">
        <v>49024.639999999999</v>
      </c>
      <c r="D146">
        <v>2603.4299999999998</v>
      </c>
      <c r="E146">
        <v>1769.28</v>
      </c>
      <c r="F146">
        <v>229</v>
      </c>
      <c r="G146">
        <v>53626.35</v>
      </c>
    </row>
    <row r="147" spans="2:7" x14ac:dyDescent="0.25">
      <c r="B147" s="2" t="s">
        <v>142</v>
      </c>
      <c r="C147">
        <v>57704.639999999999</v>
      </c>
      <c r="D147">
        <v>6716.82</v>
      </c>
      <c r="E147">
        <v>4306.8</v>
      </c>
      <c r="F147">
        <v>229</v>
      </c>
      <c r="G147">
        <v>68957.259999999995</v>
      </c>
    </row>
    <row r="148" spans="2:7" x14ac:dyDescent="0.25">
      <c r="B148" s="2" t="s">
        <v>143</v>
      </c>
      <c r="C148">
        <v>7121.07</v>
      </c>
      <c r="D148">
        <v>1694.37</v>
      </c>
      <c r="E148">
        <v>512.16</v>
      </c>
      <c r="G148">
        <v>9327.5999999999985</v>
      </c>
    </row>
    <row r="149" spans="2:7" x14ac:dyDescent="0.25">
      <c r="B149" s="2" t="s">
        <v>144</v>
      </c>
      <c r="C149">
        <v>41948.7</v>
      </c>
      <c r="D149">
        <v>4605.7299999999996</v>
      </c>
      <c r="E149">
        <v>2584.08</v>
      </c>
      <c r="F149">
        <v>687</v>
      </c>
      <c r="G149">
        <v>49825.509999999995</v>
      </c>
    </row>
    <row r="150" spans="2:7" x14ac:dyDescent="0.25">
      <c r="B150" s="2" t="s">
        <v>145</v>
      </c>
      <c r="C150">
        <v>26623.3</v>
      </c>
      <c r="D150">
        <v>2655.57</v>
      </c>
      <c r="E150">
        <v>1466.64</v>
      </c>
      <c r="F150">
        <v>229</v>
      </c>
      <c r="G150">
        <v>30974.51</v>
      </c>
    </row>
    <row r="151" spans="2:7" x14ac:dyDescent="0.25">
      <c r="B151" s="2" t="s">
        <v>146</v>
      </c>
      <c r="C151">
        <v>7082.88</v>
      </c>
      <c r="E151">
        <v>372.48</v>
      </c>
      <c r="G151">
        <v>7455.3600000000006</v>
      </c>
    </row>
    <row r="152" spans="2:7" x14ac:dyDescent="0.25">
      <c r="B152" s="2" t="s">
        <v>147</v>
      </c>
      <c r="C152">
        <v>107468.82</v>
      </c>
      <c r="D152">
        <v>31925.9</v>
      </c>
      <c r="E152">
        <v>7123.68</v>
      </c>
      <c r="F152">
        <v>66639</v>
      </c>
      <c r="G152">
        <v>213157.4</v>
      </c>
    </row>
    <row r="153" spans="2:7" x14ac:dyDescent="0.25">
      <c r="B153" s="2" t="s">
        <v>148</v>
      </c>
      <c r="C153">
        <v>50472.46</v>
      </c>
      <c r="D153">
        <v>10233.209999999999</v>
      </c>
      <c r="E153">
        <v>2607.36</v>
      </c>
      <c r="F153">
        <v>25190</v>
      </c>
      <c r="G153">
        <v>88503.03</v>
      </c>
    </row>
    <row r="154" spans="2:7" x14ac:dyDescent="0.25">
      <c r="B154" s="2" t="s">
        <v>149</v>
      </c>
      <c r="C154">
        <v>360254.71999999997</v>
      </c>
      <c r="D154">
        <v>67435.27</v>
      </c>
      <c r="E154">
        <v>29193.119999999999</v>
      </c>
      <c r="F154">
        <v>74196</v>
      </c>
      <c r="G154">
        <v>531079.11</v>
      </c>
    </row>
    <row r="155" spans="2:7" x14ac:dyDescent="0.25">
      <c r="B155" s="2" t="s">
        <v>150</v>
      </c>
      <c r="C155">
        <v>155615.04000000001</v>
      </c>
      <c r="D155">
        <v>15043.96</v>
      </c>
      <c r="E155">
        <v>12198.72</v>
      </c>
      <c r="F155">
        <v>26106</v>
      </c>
      <c r="G155">
        <v>208963.72</v>
      </c>
    </row>
    <row r="156" spans="2:7" x14ac:dyDescent="0.25">
      <c r="B156" s="2" t="s">
        <v>151</v>
      </c>
      <c r="C156">
        <v>7034.27</v>
      </c>
      <c r="D156">
        <v>747.63</v>
      </c>
      <c r="E156">
        <v>605.28</v>
      </c>
      <c r="F156">
        <v>229</v>
      </c>
      <c r="G156">
        <v>8616.18</v>
      </c>
    </row>
    <row r="157" spans="2:7" x14ac:dyDescent="0.25">
      <c r="B157" s="2" t="s">
        <v>152</v>
      </c>
      <c r="C157">
        <v>124853.12</v>
      </c>
      <c r="D157">
        <v>4200.32</v>
      </c>
      <c r="E157">
        <v>8916.24</v>
      </c>
      <c r="F157">
        <v>1603</v>
      </c>
      <c r="G157">
        <v>139572.68</v>
      </c>
    </row>
    <row r="158" spans="2:7" x14ac:dyDescent="0.25">
      <c r="B158" s="2" t="s">
        <v>153</v>
      </c>
      <c r="C158">
        <v>110062.39999999999</v>
      </c>
      <c r="D158">
        <v>16961.080000000002</v>
      </c>
      <c r="E158">
        <v>7635.84</v>
      </c>
      <c r="F158">
        <v>3435</v>
      </c>
      <c r="G158">
        <v>138094.32</v>
      </c>
    </row>
    <row r="159" spans="2:7" x14ac:dyDescent="0.25">
      <c r="B159" s="2" t="s">
        <v>154</v>
      </c>
      <c r="C159">
        <v>43920.800000000003</v>
      </c>
      <c r="D159">
        <v>4091.27</v>
      </c>
      <c r="E159">
        <v>3189.36</v>
      </c>
      <c r="F159">
        <v>1374</v>
      </c>
      <c r="G159">
        <v>52575.430000000008</v>
      </c>
    </row>
    <row r="160" spans="2:7" x14ac:dyDescent="0.25">
      <c r="B160" s="2" t="s">
        <v>155</v>
      </c>
      <c r="C160">
        <v>6944</v>
      </c>
      <c r="D160">
        <v>2239.23</v>
      </c>
      <c r="E160">
        <v>512.16</v>
      </c>
      <c r="F160">
        <v>687</v>
      </c>
      <c r="G160">
        <v>10382.39</v>
      </c>
    </row>
    <row r="161" spans="2:7" x14ac:dyDescent="0.25">
      <c r="B161" s="2" t="s">
        <v>156</v>
      </c>
      <c r="C161">
        <v>63641.760000000002</v>
      </c>
      <c r="D161">
        <v>7837.94</v>
      </c>
      <c r="E161">
        <v>4586.16</v>
      </c>
      <c r="F161">
        <v>4580</v>
      </c>
      <c r="G161">
        <v>80645.86</v>
      </c>
    </row>
    <row r="162" spans="2:7" x14ac:dyDescent="0.25">
      <c r="B162" s="2" t="s">
        <v>157</v>
      </c>
      <c r="C162">
        <v>88119.360000000001</v>
      </c>
      <c r="D162">
        <v>5303.73</v>
      </c>
      <c r="E162">
        <v>6844.32</v>
      </c>
      <c r="F162">
        <v>3206</v>
      </c>
      <c r="G162">
        <v>103473.41</v>
      </c>
    </row>
    <row r="163" spans="2:7" x14ac:dyDescent="0.25">
      <c r="B163" s="2" t="s">
        <v>158</v>
      </c>
      <c r="C163">
        <v>31248</v>
      </c>
      <c r="D163">
        <v>2789.37</v>
      </c>
      <c r="E163">
        <v>814.8</v>
      </c>
      <c r="F163">
        <v>229</v>
      </c>
      <c r="G163">
        <v>35081.170000000006</v>
      </c>
    </row>
    <row r="164" spans="2:7" x14ac:dyDescent="0.25">
      <c r="B164" s="2" t="s">
        <v>159</v>
      </c>
      <c r="C164">
        <v>139921.60000000001</v>
      </c>
      <c r="D164">
        <v>2085.84</v>
      </c>
      <c r="E164">
        <v>11663.28</v>
      </c>
      <c r="F164">
        <v>2290</v>
      </c>
      <c r="G164">
        <v>155960.72</v>
      </c>
    </row>
    <row r="165" spans="2:7" x14ac:dyDescent="0.25">
      <c r="B165" s="2" t="s">
        <v>160</v>
      </c>
      <c r="C165">
        <v>50951.6</v>
      </c>
      <c r="D165">
        <v>3458.1</v>
      </c>
      <c r="E165">
        <v>2584.08</v>
      </c>
      <c r="G165">
        <v>56993.78</v>
      </c>
    </row>
    <row r="166" spans="2:7" x14ac:dyDescent="0.25">
      <c r="B166" s="2" t="s">
        <v>161</v>
      </c>
      <c r="C166">
        <v>47670.559999999998</v>
      </c>
      <c r="D166">
        <v>2993.39</v>
      </c>
      <c r="E166">
        <v>3026.4</v>
      </c>
      <c r="F166">
        <v>458</v>
      </c>
      <c r="G166">
        <v>54148.35</v>
      </c>
    </row>
    <row r="167" spans="2:7" x14ac:dyDescent="0.25">
      <c r="B167" s="2" t="s">
        <v>162</v>
      </c>
      <c r="C167">
        <v>59346.9</v>
      </c>
      <c r="D167">
        <v>5161.1400000000003</v>
      </c>
      <c r="E167">
        <v>977.76</v>
      </c>
      <c r="G167">
        <v>65485.8</v>
      </c>
    </row>
    <row r="168" spans="2:7" x14ac:dyDescent="0.25">
      <c r="B168" s="2" t="s">
        <v>163</v>
      </c>
      <c r="C168">
        <v>109298.56</v>
      </c>
      <c r="D168">
        <v>29540.68</v>
      </c>
      <c r="E168">
        <v>7007.28</v>
      </c>
      <c r="F168">
        <v>45571</v>
      </c>
      <c r="G168">
        <v>191417.52</v>
      </c>
    </row>
    <row r="169" spans="2:7" x14ac:dyDescent="0.25">
      <c r="B169" s="2" t="s">
        <v>164</v>
      </c>
      <c r="C169">
        <v>56489.440000000002</v>
      </c>
      <c r="D169">
        <v>8865.85</v>
      </c>
      <c r="E169">
        <v>3259.2</v>
      </c>
      <c r="F169">
        <v>22900</v>
      </c>
      <c r="G169">
        <v>91514.49</v>
      </c>
    </row>
    <row r="170" spans="2:7" x14ac:dyDescent="0.25">
      <c r="B170" s="2" t="s">
        <v>165</v>
      </c>
      <c r="C170">
        <v>329284.47999999998</v>
      </c>
      <c r="D170">
        <v>61121.48</v>
      </c>
      <c r="E170">
        <v>27516.959999999999</v>
      </c>
      <c r="F170">
        <v>101447</v>
      </c>
      <c r="G170">
        <v>519369.92</v>
      </c>
    </row>
    <row r="171" spans="2:7" x14ac:dyDescent="0.25">
      <c r="B171" s="2" t="s">
        <v>166</v>
      </c>
      <c r="C171">
        <v>144608.79999999999</v>
      </c>
      <c r="D171">
        <v>13320.32</v>
      </c>
      <c r="E171">
        <v>12105.6</v>
      </c>
      <c r="F171">
        <v>35953</v>
      </c>
      <c r="G171">
        <v>205987.72</v>
      </c>
    </row>
    <row r="172" spans="2:7" x14ac:dyDescent="0.25">
      <c r="B172" s="2" t="s">
        <v>167</v>
      </c>
      <c r="C172">
        <v>232276.8</v>
      </c>
      <c r="D172">
        <v>43171.81</v>
      </c>
      <c r="E172">
        <v>11733.12</v>
      </c>
      <c r="F172">
        <v>66181</v>
      </c>
      <c r="G172">
        <v>353362.73</v>
      </c>
    </row>
    <row r="173" spans="2:7" x14ac:dyDescent="0.25">
      <c r="B173" s="2" t="s">
        <v>168</v>
      </c>
      <c r="C173">
        <v>10850</v>
      </c>
      <c r="D173">
        <v>2493.13</v>
      </c>
      <c r="E173">
        <v>768.24</v>
      </c>
      <c r="F173">
        <v>1145</v>
      </c>
      <c r="G173">
        <v>15256.37</v>
      </c>
    </row>
    <row r="174" spans="2:7" x14ac:dyDescent="0.25">
      <c r="B174" s="2" t="s">
        <v>169</v>
      </c>
      <c r="C174">
        <v>3472</v>
      </c>
      <c r="D174">
        <v>973.38</v>
      </c>
      <c r="E174">
        <v>100</v>
      </c>
      <c r="G174">
        <v>4545.38</v>
      </c>
    </row>
    <row r="175" spans="2:7" x14ac:dyDescent="0.25">
      <c r="B175" s="2" t="s">
        <v>170</v>
      </c>
      <c r="C175">
        <v>1486988.16</v>
      </c>
      <c r="D175">
        <v>132260.32999999999</v>
      </c>
      <c r="E175">
        <v>125642.16</v>
      </c>
      <c r="F175">
        <v>83127</v>
      </c>
      <c r="G175">
        <v>1828017.65</v>
      </c>
    </row>
    <row r="176" spans="2:7" x14ac:dyDescent="0.25">
      <c r="B176" s="2" t="s">
        <v>171</v>
      </c>
      <c r="C176">
        <v>718079.04</v>
      </c>
      <c r="D176">
        <v>49525.43</v>
      </c>
      <c r="E176">
        <v>61622.16</v>
      </c>
      <c r="F176">
        <v>33434</v>
      </c>
      <c r="G176">
        <v>862660.63</v>
      </c>
    </row>
    <row r="177" spans="2:7" x14ac:dyDescent="0.25">
      <c r="B177" s="2" t="s">
        <v>172</v>
      </c>
      <c r="C177">
        <v>11631.2</v>
      </c>
      <c r="D177">
        <v>3889.26</v>
      </c>
      <c r="E177">
        <v>861.36</v>
      </c>
      <c r="F177">
        <v>916</v>
      </c>
      <c r="G177">
        <v>17297.82</v>
      </c>
    </row>
    <row r="178" spans="2:7" x14ac:dyDescent="0.25">
      <c r="B178" s="2" t="s">
        <v>173</v>
      </c>
      <c r="C178">
        <v>5242.72</v>
      </c>
      <c r="D178">
        <v>1865.48</v>
      </c>
      <c r="E178">
        <v>419.04</v>
      </c>
      <c r="G178">
        <v>7527.2400000000007</v>
      </c>
    </row>
    <row r="179" spans="2:7" x14ac:dyDescent="0.25">
      <c r="B179" s="2" t="s">
        <v>174</v>
      </c>
      <c r="C179">
        <v>3541.44</v>
      </c>
      <c r="D179">
        <v>1742.87</v>
      </c>
      <c r="E179">
        <v>325.92</v>
      </c>
      <c r="G179">
        <v>5610.23</v>
      </c>
    </row>
    <row r="180" spans="2:7" x14ac:dyDescent="0.25">
      <c r="B180" s="2" t="s">
        <v>175</v>
      </c>
      <c r="C180">
        <v>28157.919999999998</v>
      </c>
      <c r="D180">
        <v>3226.43</v>
      </c>
      <c r="E180">
        <v>2071.92</v>
      </c>
      <c r="F180">
        <v>1832</v>
      </c>
      <c r="G180">
        <v>35288.269999999997</v>
      </c>
    </row>
    <row r="181" spans="2:7" x14ac:dyDescent="0.25">
      <c r="B181" s="2" t="s">
        <v>176</v>
      </c>
      <c r="C181">
        <v>13978.27</v>
      </c>
      <c r="D181">
        <v>1550.03</v>
      </c>
      <c r="E181">
        <v>535.44000000000005</v>
      </c>
      <c r="F181">
        <v>458</v>
      </c>
      <c r="G181">
        <v>16521.740000000002</v>
      </c>
    </row>
    <row r="182" spans="2:7" x14ac:dyDescent="0.25">
      <c r="B182" s="2" t="s">
        <v>177</v>
      </c>
      <c r="C182">
        <v>96059.82</v>
      </c>
      <c r="D182">
        <v>19377.95</v>
      </c>
      <c r="E182">
        <v>6658.08</v>
      </c>
      <c r="F182">
        <v>1832</v>
      </c>
      <c r="G182">
        <v>123927.85</v>
      </c>
    </row>
    <row r="183" spans="2:7" x14ac:dyDescent="0.25">
      <c r="B183" s="2" t="s">
        <v>178</v>
      </c>
      <c r="C183">
        <v>48028.18</v>
      </c>
      <c r="D183">
        <v>10634.72</v>
      </c>
      <c r="E183">
        <v>3189.36</v>
      </c>
      <c r="F183">
        <v>1145</v>
      </c>
      <c r="G183">
        <v>62997.26</v>
      </c>
    </row>
    <row r="184" spans="2:7" x14ac:dyDescent="0.25">
      <c r="B184" s="2" t="s">
        <v>179</v>
      </c>
      <c r="C184">
        <v>340290.72</v>
      </c>
      <c r="D184">
        <v>62806.43</v>
      </c>
      <c r="E184">
        <v>28401.599999999999</v>
      </c>
      <c r="F184">
        <v>13053</v>
      </c>
      <c r="G184">
        <v>444551.74999999994</v>
      </c>
    </row>
    <row r="185" spans="2:7" x14ac:dyDescent="0.25">
      <c r="B185" s="2" t="s">
        <v>180</v>
      </c>
      <c r="C185">
        <v>141796.48000000001</v>
      </c>
      <c r="D185">
        <v>24134.57</v>
      </c>
      <c r="E185">
        <v>11546.88</v>
      </c>
      <c r="F185">
        <v>6183</v>
      </c>
      <c r="G185">
        <v>183660.93000000002</v>
      </c>
    </row>
    <row r="186" spans="2:7" x14ac:dyDescent="0.25">
      <c r="B186" s="2" t="s">
        <v>181</v>
      </c>
      <c r="C186">
        <v>86119.49</v>
      </c>
      <c r="D186">
        <v>11239.25</v>
      </c>
      <c r="E186">
        <v>6867.6</v>
      </c>
      <c r="F186">
        <v>3206</v>
      </c>
      <c r="G186">
        <v>107432.34000000001</v>
      </c>
    </row>
    <row r="187" spans="2:7" x14ac:dyDescent="0.25">
      <c r="B187" s="2" t="s">
        <v>182</v>
      </c>
      <c r="C187">
        <v>27776</v>
      </c>
      <c r="D187">
        <v>4329.22</v>
      </c>
      <c r="E187">
        <v>1862.4</v>
      </c>
      <c r="G187">
        <v>33967.620000000003</v>
      </c>
    </row>
    <row r="188" spans="2:7" x14ac:dyDescent="0.25">
      <c r="B188" s="2" t="s">
        <v>183</v>
      </c>
      <c r="C188">
        <v>6944</v>
      </c>
      <c r="D188">
        <v>5022.07</v>
      </c>
      <c r="E188">
        <v>465.6</v>
      </c>
      <c r="F188">
        <v>458</v>
      </c>
      <c r="G188">
        <v>12889.67</v>
      </c>
    </row>
    <row r="189" spans="2:7" x14ac:dyDescent="0.25">
      <c r="B189" s="2" t="s">
        <v>184</v>
      </c>
      <c r="C189">
        <v>3472</v>
      </c>
      <c r="D189">
        <v>2429.31</v>
      </c>
      <c r="E189">
        <v>162.96</v>
      </c>
      <c r="F189">
        <v>229</v>
      </c>
      <c r="G189">
        <v>6293.2699999999995</v>
      </c>
    </row>
    <row r="190" spans="2:7" x14ac:dyDescent="0.25">
      <c r="B190" s="2" t="s">
        <v>185</v>
      </c>
      <c r="C190">
        <v>15624</v>
      </c>
      <c r="D190">
        <v>1522.64</v>
      </c>
      <c r="E190">
        <v>721.68</v>
      </c>
      <c r="G190">
        <v>17868.32</v>
      </c>
    </row>
    <row r="191" spans="2:7" x14ac:dyDescent="0.25">
      <c r="B191" s="2" t="s">
        <v>186</v>
      </c>
      <c r="C191">
        <v>6944</v>
      </c>
      <c r="D191">
        <v>2390.87</v>
      </c>
      <c r="E191">
        <v>488.88</v>
      </c>
      <c r="F191">
        <v>687</v>
      </c>
      <c r="G191">
        <v>10510.749999999998</v>
      </c>
    </row>
    <row r="192" spans="2:7" x14ac:dyDescent="0.25">
      <c r="B192" s="2" t="s">
        <v>187</v>
      </c>
      <c r="C192">
        <v>48052.480000000003</v>
      </c>
      <c r="D192">
        <v>3069.15</v>
      </c>
      <c r="E192">
        <v>3678.24</v>
      </c>
      <c r="F192">
        <v>687</v>
      </c>
      <c r="G192">
        <v>55486.87</v>
      </c>
    </row>
    <row r="193" spans="2:7" x14ac:dyDescent="0.25">
      <c r="B193" s="2" t="s">
        <v>188</v>
      </c>
      <c r="C193">
        <v>34233.919999999998</v>
      </c>
      <c r="D193">
        <v>1771.39</v>
      </c>
      <c r="E193">
        <v>1606.32</v>
      </c>
      <c r="F193">
        <v>916</v>
      </c>
      <c r="G193">
        <v>38527.629999999997</v>
      </c>
    </row>
    <row r="194" spans="2:7" x14ac:dyDescent="0.25">
      <c r="B194" s="2" t="s">
        <v>189</v>
      </c>
      <c r="C194">
        <v>76384</v>
      </c>
      <c r="D194">
        <v>5956.25</v>
      </c>
      <c r="E194">
        <v>5331.12</v>
      </c>
      <c r="F194">
        <v>1603</v>
      </c>
      <c r="G194">
        <v>89274.37</v>
      </c>
    </row>
    <row r="195" spans="2:7" x14ac:dyDescent="0.25">
      <c r="B195" s="2" t="s">
        <v>190</v>
      </c>
      <c r="C195">
        <v>47705.279999999999</v>
      </c>
      <c r="D195">
        <v>2674.16</v>
      </c>
      <c r="E195">
        <v>2328</v>
      </c>
      <c r="F195">
        <v>229</v>
      </c>
      <c r="G195">
        <v>52936.44</v>
      </c>
    </row>
    <row r="196" spans="2:7" x14ac:dyDescent="0.25">
      <c r="B196" s="2" t="s">
        <v>191</v>
      </c>
      <c r="C196">
        <v>134178.91</v>
      </c>
      <c r="D196">
        <v>6377.74</v>
      </c>
      <c r="E196">
        <v>9894</v>
      </c>
      <c r="F196">
        <v>2061</v>
      </c>
      <c r="G196">
        <v>152511.65</v>
      </c>
    </row>
    <row r="197" spans="2:7" x14ac:dyDescent="0.25">
      <c r="B197" s="2" t="s">
        <v>192</v>
      </c>
      <c r="C197">
        <v>45795.68</v>
      </c>
      <c r="D197">
        <v>3749.68</v>
      </c>
      <c r="E197">
        <v>3375.6</v>
      </c>
      <c r="F197">
        <v>916</v>
      </c>
      <c r="G197">
        <v>53836.959999999999</v>
      </c>
    </row>
    <row r="198" spans="2:7" x14ac:dyDescent="0.25">
      <c r="B198" s="2" t="s">
        <v>193</v>
      </c>
      <c r="C198">
        <v>20172.32</v>
      </c>
      <c r="D198">
        <v>1780.56</v>
      </c>
      <c r="E198">
        <v>1536.48</v>
      </c>
      <c r="F198">
        <v>229</v>
      </c>
      <c r="G198">
        <v>23718.36</v>
      </c>
    </row>
    <row r="199" spans="2:7" x14ac:dyDescent="0.25">
      <c r="B199" s="2" t="s">
        <v>194</v>
      </c>
      <c r="C199">
        <v>10416</v>
      </c>
      <c r="D199">
        <v>1554.42</v>
      </c>
      <c r="E199">
        <v>1024.32</v>
      </c>
      <c r="F199">
        <v>1603</v>
      </c>
      <c r="G199">
        <v>14597.74</v>
      </c>
    </row>
    <row r="200" spans="2:7" x14ac:dyDescent="0.25">
      <c r="B200" s="2" t="s">
        <v>195</v>
      </c>
      <c r="C200">
        <v>78685.94</v>
      </c>
      <c r="D200">
        <v>12370.43</v>
      </c>
      <c r="E200">
        <v>4888.8</v>
      </c>
      <c r="F200">
        <v>2748</v>
      </c>
      <c r="G200">
        <v>98693.17</v>
      </c>
    </row>
    <row r="201" spans="2:7" x14ac:dyDescent="0.25">
      <c r="B201" s="2" t="s">
        <v>196</v>
      </c>
      <c r="C201">
        <v>101847.65</v>
      </c>
      <c r="D201">
        <v>10348.16</v>
      </c>
      <c r="E201">
        <v>3678.24</v>
      </c>
      <c r="G201">
        <v>115874.05</v>
      </c>
    </row>
    <row r="202" spans="2:7" x14ac:dyDescent="0.25">
      <c r="B202" s="2" t="s">
        <v>197</v>
      </c>
      <c r="C202">
        <v>124124</v>
      </c>
      <c r="D202">
        <v>20899.71</v>
      </c>
      <c r="E202">
        <v>8171.28</v>
      </c>
      <c r="F202">
        <v>4122</v>
      </c>
      <c r="G202">
        <v>157316.99</v>
      </c>
    </row>
    <row r="203" spans="2:7" x14ac:dyDescent="0.25">
      <c r="B203" s="2" t="s">
        <v>198</v>
      </c>
      <c r="C203">
        <v>73988.320000000007</v>
      </c>
      <c r="D203">
        <v>14926.5</v>
      </c>
      <c r="E203">
        <v>4749.12</v>
      </c>
      <c r="F203">
        <v>1832</v>
      </c>
      <c r="G203">
        <v>95495.94</v>
      </c>
    </row>
    <row r="204" spans="2:7" x14ac:dyDescent="0.25">
      <c r="B204" s="2" t="s">
        <v>199</v>
      </c>
      <c r="C204">
        <v>1657845.28</v>
      </c>
      <c r="D204">
        <v>196891.28</v>
      </c>
      <c r="E204">
        <v>129948.96</v>
      </c>
      <c r="F204">
        <v>83356</v>
      </c>
      <c r="G204">
        <v>2068041.52</v>
      </c>
    </row>
    <row r="205" spans="2:7" x14ac:dyDescent="0.25">
      <c r="B205" s="2" t="s">
        <v>200</v>
      </c>
      <c r="C205">
        <v>1109467.18</v>
      </c>
      <c r="D205">
        <v>100975.52</v>
      </c>
      <c r="E205">
        <v>91816.320000000007</v>
      </c>
      <c r="F205">
        <v>58853</v>
      </c>
      <c r="G205">
        <v>1361112.02</v>
      </c>
    </row>
    <row r="206" spans="2:7" x14ac:dyDescent="0.25">
      <c r="B206" s="2" t="s">
        <v>201</v>
      </c>
      <c r="C206">
        <v>470282.4</v>
      </c>
      <c r="D206">
        <v>38001.75</v>
      </c>
      <c r="E206">
        <v>36340.080000000002</v>
      </c>
      <c r="F206">
        <v>19236</v>
      </c>
      <c r="G206">
        <v>563860.23</v>
      </c>
    </row>
    <row r="207" spans="2:7" x14ac:dyDescent="0.25">
      <c r="B207" s="2" t="s">
        <v>202</v>
      </c>
      <c r="C207">
        <v>162593.76</v>
      </c>
      <c r="D207">
        <v>15790.21</v>
      </c>
      <c r="E207">
        <v>12943.68</v>
      </c>
      <c r="F207">
        <v>5496</v>
      </c>
      <c r="G207">
        <v>196823.65</v>
      </c>
    </row>
    <row r="208" spans="2:7" x14ac:dyDescent="0.25">
      <c r="B208" s="2" t="s">
        <v>203</v>
      </c>
      <c r="C208">
        <v>41021.68</v>
      </c>
      <c r="D208">
        <v>2751.8</v>
      </c>
      <c r="E208">
        <v>2071.92</v>
      </c>
      <c r="F208">
        <v>1374</v>
      </c>
      <c r="G208">
        <v>47219.4</v>
      </c>
    </row>
    <row r="209" spans="2:7" x14ac:dyDescent="0.25">
      <c r="B209" s="2" t="s">
        <v>204</v>
      </c>
      <c r="C209">
        <v>145337.92000000001</v>
      </c>
      <c r="D209">
        <v>15237.69</v>
      </c>
      <c r="E209">
        <v>8473.92</v>
      </c>
      <c r="F209">
        <v>3893</v>
      </c>
      <c r="G209">
        <v>172942.53000000003</v>
      </c>
    </row>
    <row r="210" spans="2:7" x14ac:dyDescent="0.25">
      <c r="B210" s="2" t="s">
        <v>205</v>
      </c>
      <c r="C210">
        <v>21804.16</v>
      </c>
      <c r="D210">
        <v>1155.3</v>
      </c>
      <c r="E210">
        <v>1070.8800000000001</v>
      </c>
      <c r="G210">
        <v>24030.34</v>
      </c>
    </row>
    <row r="211" spans="2:7" x14ac:dyDescent="0.25">
      <c r="B211" s="2" t="s">
        <v>206</v>
      </c>
      <c r="C211">
        <v>68051.199999999997</v>
      </c>
      <c r="D211">
        <v>8965.98</v>
      </c>
      <c r="E211">
        <v>2770.32</v>
      </c>
      <c r="F211">
        <v>2748</v>
      </c>
      <c r="G211">
        <v>82535.5</v>
      </c>
    </row>
    <row r="212" spans="2:7" x14ac:dyDescent="0.25">
      <c r="B212" s="2" t="s">
        <v>207</v>
      </c>
      <c r="C212">
        <v>156760.79999999999</v>
      </c>
      <c r="D212">
        <v>12121.68</v>
      </c>
      <c r="E212">
        <v>13874.88</v>
      </c>
      <c r="F212">
        <v>6183</v>
      </c>
      <c r="G212">
        <v>188940.36</v>
      </c>
    </row>
    <row r="213" spans="2:7" x14ac:dyDescent="0.25">
      <c r="B213" s="2" t="s">
        <v>208</v>
      </c>
      <c r="C213">
        <v>10523.63</v>
      </c>
      <c r="D213">
        <v>1677.16</v>
      </c>
      <c r="E213">
        <v>325.92</v>
      </c>
      <c r="F213">
        <v>458</v>
      </c>
      <c r="G213">
        <v>12984.71</v>
      </c>
    </row>
    <row r="214" spans="2:7" x14ac:dyDescent="0.25">
      <c r="B214" s="2" t="s">
        <v>209</v>
      </c>
      <c r="C214">
        <v>69440</v>
      </c>
      <c r="D214">
        <v>7722.86</v>
      </c>
      <c r="E214">
        <v>5005.2</v>
      </c>
      <c r="F214">
        <v>687</v>
      </c>
      <c r="G214">
        <v>82855.06</v>
      </c>
    </row>
    <row r="215" spans="2:7" x14ac:dyDescent="0.25">
      <c r="B215" s="2" t="s">
        <v>210</v>
      </c>
      <c r="C215">
        <v>14408.8</v>
      </c>
      <c r="D215">
        <v>2450.54</v>
      </c>
      <c r="E215">
        <v>721.68</v>
      </c>
      <c r="G215">
        <v>17581.02</v>
      </c>
    </row>
    <row r="216" spans="2:7" x14ac:dyDescent="0.25">
      <c r="B216" s="2" t="s">
        <v>211</v>
      </c>
      <c r="C216">
        <v>50691.199999999997</v>
      </c>
      <c r="D216">
        <v>9483.4500000000007</v>
      </c>
      <c r="E216">
        <v>4353.3599999999997</v>
      </c>
      <c r="F216">
        <v>3206</v>
      </c>
      <c r="G216">
        <v>67734.009999999995</v>
      </c>
    </row>
    <row r="217" spans="2:7" x14ac:dyDescent="0.25">
      <c r="B217" s="2" t="s">
        <v>212</v>
      </c>
      <c r="C217">
        <v>468720</v>
      </c>
      <c r="D217">
        <v>36486.019999999997</v>
      </c>
      <c r="E217">
        <v>34989.839999999997</v>
      </c>
      <c r="F217">
        <v>20610</v>
      </c>
      <c r="G217">
        <v>560805.86</v>
      </c>
    </row>
    <row r="218" spans="2:7" x14ac:dyDescent="0.25">
      <c r="B218" s="2" t="s">
        <v>213</v>
      </c>
      <c r="C218">
        <v>109246.48</v>
      </c>
      <c r="D218">
        <v>17028.8</v>
      </c>
      <c r="E218">
        <v>9358.56</v>
      </c>
      <c r="F218">
        <v>6412</v>
      </c>
      <c r="G218">
        <v>142045.84</v>
      </c>
    </row>
    <row r="219" spans="2:7" x14ac:dyDescent="0.25">
      <c r="B219" s="2" t="s">
        <v>214</v>
      </c>
      <c r="C219">
        <v>53937.52</v>
      </c>
      <c r="D219">
        <v>6655.51</v>
      </c>
      <c r="E219">
        <v>4167.12</v>
      </c>
      <c r="F219">
        <v>2519</v>
      </c>
      <c r="G219">
        <v>67279.149999999994</v>
      </c>
    </row>
    <row r="220" spans="2:7" x14ac:dyDescent="0.25">
      <c r="B220" s="2" t="s">
        <v>215</v>
      </c>
      <c r="C220">
        <v>18925.87</v>
      </c>
      <c r="D220">
        <v>2173.4</v>
      </c>
      <c r="E220">
        <v>1070.8800000000001</v>
      </c>
      <c r="F220">
        <v>458</v>
      </c>
      <c r="G220">
        <v>22628.15</v>
      </c>
    </row>
    <row r="221" spans="2:7" x14ac:dyDescent="0.25">
      <c r="B221" s="2" t="s">
        <v>216</v>
      </c>
      <c r="C221">
        <v>19102.939999999999</v>
      </c>
      <c r="D221">
        <v>2244.5100000000002</v>
      </c>
      <c r="E221">
        <v>768.24</v>
      </c>
      <c r="F221">
        <v>229</v>
      </c>
      <c r="G221">
        <v>22344.69</v>
      </c>
    </row>
    <row r="222" spans="2:7" x14ac:dyDescent="0.25">
      <c r="B222" s="2" t="s">
        <v>217</v>
      </c>
      <c r="C222">
        <v>309303.12</v>
      </c>
      <c r="D222">
        <v>34654.589999999997</v>
      </c>
      <c r="E222">
        <v>21021.84</v>
      </c>
      <c r="F222">
        <v>6870</v>
      </c>
      <c r="G222">
        <v>371849.55</v>
      </c>
    </row>
    <row r="223" spans="2:7" x14ac:dyDescent="0.25">
      <c r="B223" s="2" t="s">
        <v>218</v>
      </c>
      <c r="C223">
        <v>141865.92000000001</v>
      </c>
      <c r="D223">
        <v>10205.19</v>
      </c>
      <c r="E223">
        <v>9917.2800000000007</v>
      </c>
      <c r="F223">
        <v>2061</v>
      </c>
      <c r="G223">
        <v>164049.39000000001</v>
      </c>
    </row>
    <row r="224" spans="2:7" x14ac:dyDescent="0.25">
      <c r="B224" s="2" t="s">
        <v>219</v>
      </c>
      <c r="C224">
        <v>40830.720000000001</v>
      </c>
      <c r="D224">
        <v>1021.75</v>
      </c>
      <c r="E224">
        <v>2304.7199999999998</v>
      </c>
      <c r="F224">
        <v>458</v>
      </c>
      <c r="G224">
        <v>44615.19</v>
      </c>
    </row>
    <row r="225" spans="2:7" x14ac:dyDescent="0.25">
      <c r="B225" s="2" t="s">
        <v>220</v>
      </c>
      <c r="C225">
        <v>3472</v>
      </c>
      <c r="E225">
        <v>186.24</v>
      </c>
      <c r="F225">
        <v>229</v>
      </c>
      <c r="G225">
        <v>3887.24</v>
      </c>
    </row>
    <row r="226" spans="2:7" x14ac:dyDescent="0.25">
      <c r="B226" s="2" t="s">
        <v>221</v>
      </c>
      <c r="C226">
        <v>14092.85</v>
      </c>
      <c r="D226">
        <v>26.63</v>
      </c>
      <c r="E226">
        <v>1047.5999999999999</v>
      </c>
      <c r="F226">
        <v>229</v>
      </c>
      <c r="G226">
        <v>15396.08</v>
      </c>
    </row>
    <row r="227" spans="2:7" x14ac:dyDescent="0.25">
      <c r="B227" s="2" t="s">
        <v>222</v>
      </c>
      <c r="C227">
        <v>43990.239999999998</v>
      </c>
      <c r="D227">
        <v>4280.72</v>
      </c>
      <c r="E227">
        <v>1583.04</v>
      </c>
      <c r="G227">
        <v>49854</v>
      </c>
    </row>
    <row r="228" spans="2:7" x14ac:dyDescent="0.25">
      <c r="B228" s="2" t="s">
        <v>223</v>
      </c>
      <c r="C228">
        <v>39928</v>
      </c>
      <c r="D228">
        <v>10014.61</v>
      </c>
      <c r="E228">
        <v>2211.6</v>
      </c>
      <c r="F228">
        <v>18091</v>
      </c>
      <c r="G228">
        <v>70245.210000000006</v>
      </c>
    </row>
    <row r="229" spans="2:7" x14ac:dyDescent="0.25">
      <c r="B229" s="2" t="s">
        <v>224</v>
      </c>
      <c r="C229">
        <v>15106.67</v>
      </c>
      <c r="D229">
        <v>1090.3399999999999</v>
      </c>
      <c r="E229">
        <v>372.48</v>
      </c>
      <c r="G229">
        <v>16569.490000000002</v>
      </c>
    </row>
    <row r="230" spans="2:7" x14ac:dyDescent="0.25">
      <c r="B230" s="2" t="s">
        <v>225</v>
      </c>
      <c r="C230">
        <v>151900</v>
      </c>
      <c r="D230">
        <v>17386.84</v>
      </c>
      <c r="E230">
        <v>12128.88</v>
      </c>
      <c r="F230">
        <v>20610</v>
      </c>
      <c r="G230">
        <v>202025.72</v>
      </c>
    </row>
    <row r="231" spans="2:7" x14ac:dyDescent="0.25">
      <c r="B231" s="2" t="s">
        <v>226</v>
      </c>
      <c r="C231">
        <v>26387.200000000001</v>
      </c>
      <c r="D231">
        <v>2386.09</v>
      </c>
      <c r="E231">
        <v>1094.1600000000001</v>
      </c>
      <c r="F231">
        <v>1603</v>
      </c>
      <c r="G231">
        <v>31470.45</v>
      </c>
    </row>
    <row r="232" spans="2:7" x14ac:dyDescent="0.25">
      <c r="B232" s="2" t="s">
        <v>227</v>
      </c>
      <c r="C232">
        <v>3472</v>
      </c>
      <c r="D232">
        <v>2930.32</v>
      </c>
      <c r="E232">
        <v>395.76</v>
      </c>
      <c r="G232">
        <v>6798.08</v>
      </c>
    </row>
    <row r="233" spans="2:7" x14ac:dyDescent="0.25">
      <c r="B233" s="2" t="s">
        <v>228</v>
      </c>
      <c r="C233">
        <v>122075.52</v>
      </c>
      <c r="D233">
        <v>13203.86</v>
      </c>
      <c r="E233">
        <v>8497.2000000000007</v>
      </c>
      <c r="F233">
        <v>2748</v>
      </c>
      <c r="G233">
        <v>146524.58000000002</v>
      </c>
    </row>
    <row r="234" spans="2:7" x14ac:dyDescent="0.25">
      <c r="B234" s="2" t="s">
        <v>229</v>
      </c>
      <c r="C234">
        <v>74005.679999999993</v>
      </c>
      <c r="D234">
        <v>3251.56</v>
      </c>
      <c r="E234">
        <v>3259.2</v>
      </c>
      <c r="F234">
        <v>916</v>
      </c>
      <c r="G234">
        <v>81432.439999999988</v>
      </c>
    </row>
    <row r="235" spans="2:7" x14ac:dyDescent="0.25">
      <c r="B235" s="2" t="s">
        <v>230</v>
      </c>
      <c r="C235">
        <v>27994.74</v>
      </c>
      <c r="D235">
        <v>3872.3</v>
      </c>
      <c r="E235">
        <v>2700.48</v>
      </c>
      <c r="F235">
        <v>6870</v>
      </c>
      <c r="G235">
        <v>41437.520000000004</v>
      </c>
    </row>
    <row r="236" spans="2:7" x14ac:dyDescent="0.25">
      <c r="B236" s="2" t="s">
        <v>231</v>
      </c>
      <c r="C236">
        <v>18498.82</v>
      </c>
      <c r="D236">
        <v>2189.23</v>
      </c>
      <c r="E236">
        <v>1094.1600000000001</v>
      </c>
      <c r="F236">
        <v>4809</v>
      </c>
      <c r="G236">
        <v>26591.21</v>
      </c>
    </row>
    <row r="237" spans="2:7" x14ac:dyDescent="0.25">
      <c r="B237" s="2" t="s">
        <v>232</v>
      </c>
      <c r="C237">
        <v>3472</v>
      </c>
      <c r="D237">
        <v>1583.44</v>
      </c>
      <c r="E237">
        <v>791.52</v>
      </c>
      <c r="G237">
        <v>5846.9600000000009</v>
      </c>
    </row>
    <row r="238" spans="2:7" x14ac:dyDescent="0.25">
      <c r="B238" s="2" t="s">
        <v>233</v>
      </c>
      <c r="C238">
        <v>3472</v>
      </c>
      <c r="E238">
        <v>116.4</v>
      </c>
      <c r="G238">
        <v>3588.4</v>
      </c>
    </row>
    <row r="239" spans="2:7" x14ac:dyDescent="0.25">
      <c r="B239" s="2" t="s">
        <v>234</v>
      </c>
      <c r="C239">
        <v>48851.040000000001</v>
      </c>
      <c r="D239">
        <v>6931.02</v>
      </c>
      <c r="E239">
        <v>3142.8</v>
      </c>
      <c r="F239">
        <v>2290</v>
      </c>
      <c r="G239">
        <v>61214.86</v>
      </c>
    </row>
    <row r="240" spans="2:7" x14ac:dyDescent="0.25">
      <c r="B240" s="2" t="s">
        <v>235</v>
      </c>
      <c r="C240">
        <v>31004.959999999999</v>
      </c>
      <c r="D240">
        <v>2714.74</v>
      </c>
      <c r="E240">
        <v>1862.4</v>
      </c>
      <c r="F240">
        <v>1145</v>
      </c>
      <c r="G240">
        <v>36727.1</v>
      </c>
    </row>
    <row r="241" spans="2:7" x14ac:dyDescent="0.25">
      <c r="B241" s="2" t="s">
        <v>236</v>
      </c>
      <c r="C241">
        <v>3472</v>
      </c>
      <c r="E241">
        <v>139.68</v>
      </c>
      <c r="G241">
        <v>3611.68</v>
      </c>
    </row>
    <row r="242" spans="2:7" x14ac:dyDescent="0.25">
      <c r="B242" s="2" t="s">
        <v>237</v>
      </c>
      <c r="C242">
        <v>131936</v>
      </c>
      <c r="D242">
        <v>22427.38</v>
      </c>
      <c r="E242">
        <v>9777.6</v>
      </c>
      <c r="F242">
        <v>2977</v>
      </c>
      <c r="G242">
        <v>167117.98000000001</v>
      </c>
    </row>
    <row r="243" spans="2:7" x14ac:dyDescent="0.25">
      <c r="B243" s="2" t="s">
        <v>238</v>
      </c>
      <c r="C243">
        <v>65551.360000000001</v>
      </c>
      <c r="D243">
        <v>5378.86</v>
      </c>
      <c r="E243">
        <v>4283.5200000000004</v>
      </c>
      <c r="F243">
        <v>3206</v>
      </c>
      <c r="G243">
        <v>78419.740000000005</v>
      </c>
    </row>
    <row r="244" spans="2:7" x14ac:dyDescent="0.25">
      <c r="B244" s="2" t="s">
        <v>239</v>
      </c>
      <c r="C244">
        <v>10797.92</v>
      </c>
      <c r="D244">
        <v>26.01</v>
      </c>
      <c r="E244">
        <v>349.2</v>
      </c>
      <c r="F244">
        <v>458</v>
      </c>
      <c r="G244">
        <v>11631.130000000001</v>
      </c>
    </row>
    <row r="245" spans="2:7" x14ac:dyDescent="0.25">
      <c r="B245" s="2" t="s">
        <v>240</v>
      </c>
      <c r="C245">
        <v>8770.27</v>
      </c>
      <c r="D245">
        <v>30.53</v>
      </c>
      <c r="E245">
        <v>395.76</v>
      </c>
      <c r="G245">
        <v>9196.5600000000013</v>
      </c>
    </row>
    <row r="246" spans="2:7" x14ac:dyDescent="0.25">
      <c r="B246" s="2" t="s">
        <v>241</v>
      </c>
      <c r="C246">
        <v>10488.91</v>
      </c>
      <c r="D246">
        <v>907.55</v>
      </c>
      <c r="E246">
        <v>349.2</v>
      </c>
      <c r="G246">
        <v>11745.66</v>
      </c>
    </row>
    <row r="247" spans="2:7" x14ac:dyDescent="0.25">
      <c r="B247" s="2" t="s">
        <v>242</v>
      </c>
      <c r="C247">
        <v>7638.4</v>
      </c>
      <c r="D247">
        <v>2202.9299999999998</v>
      </c>
      <c r="E247">
        <v>488.88</v>
      </c>
      <c r="F247">
        <v>229</v>
      </c>
      <c r="G247">
        <v>10559.21</v>
      </c>
    </row>
    <row r="248" spans="2:7" x14ac:dyDescent="0.25">
      <c r="B248" s="2" t="s">
        <v>243</v>
      </c>
      <c r="C248">
        <v>10461.14</v>
      </c>
      <c r="D248">
        <v>1231.43</v>
      </c>
      <c r="E248">
        <v>628.55999999999995</v>
      </c>
      <c r="G248">
        <v>12321.13</v>
      </c>
    </row>
    <row r="249" spans="2:7" x14ac:dyDescent="0.25">
      <c r="B249" s="2" t="s">
        <v>245</v>
      </c>
      <c r="C249">
        <v>46490.080000000002</v>
      </c>
      <c r="D249">
        <v>4983.25</v>
      </c>
      <c r="E249">
        <v>3375.6</v>
      </c>
      <c r="F249">
        <v>2977</v>
      </c>
      <c r="G249">
        <v>57825.93</v>
      </c>
    </row>
    <row r="250" spans="2:7" x14ac:dyDescent="0.25">
      <c r="B250" s="2" t="s">
        <v>246</v>
      </c>
      <c r="C250">
        <v>447193.59999999998</v>
      </c>
      <c r="D250">
        <v>38154.639999999999</v>
      </c>
      <c r="E250">
        <v>32289.360000000001</v>
      </c>
      <c r="F250">
        <v>12595</v>
      </c>
      <c r="G250">
        <v>530232.6</v>
      </c>
    </row>
    <row r="251" spans="2:7" x14ac:dyDescent="0.25">
      <c r="B251" s="2" t="s">
        <v>247</v>
      </c>
      <c r="C251">
        <v>202313.44</v>
      </c>
      <c r="D251">
        <v>22518.33</v>
      </c>
      <c r="E251">
        <v>16226.16</v>
      </c>
      <c r="F251">
        <v>5496</v>
      </c>
      <c r="G251">
        <v>246553.93000000002</v>
      </c>
    </row>
    <row r="252" spans="2:7" x14ac:dyDescent="0.25">
      <c r="B252" s="2" t="s">
        <v>248</v>
      </c>
      <c r="C252">
        <v>136206.56</v>
      </c>
      <c r="D252">
        <v>7893.6</v>
      </c>
      <c r="E252">
        <v>9102.48</v>
      </c>
      <c r="F252">
        <v>2290</v>
      </c>
      <c r="G252">
        <v>155492.64000000001</v>
      </c>
    </row>
    <row r="253" spans="2:7" x14ac:dyDescent="0.25">
      <c r="B253" s="2" t="s">
        <v>249</v>
      </c>
      <c r="C253">
        <v>465827.82</v>
      </c>
      <c r="D253">
        <v>56607.96</v>
      </c>
      <c r="E253">
        <v>38342.160000000003</v>
      </c>
      <c r="F253">
        <v>10534</v>
      </c>
      <c r="G253">
        <v>571311.94000000006</v>
      </c>
    </row>
    <row r="254" spans="2:7" x14ac:dyDescent="0.25">
      <c r="B254" s="2" t="s">
        <v>250</v>
      </c>
      <c r="C254">
        <v>107215.36</v>
      </c>
      <c r="D254">
        <v>22468.959999999999</v>
      </c>
      <c r="E254">
        <v>6564.96</v>
      </c>
      <c r="F254">
        <v>3435</v>
      </c>
      <c r="G254">
        <v>139684.28</v>
      </c>
    </row>
    <row r="255" spans="2:7" x14ac:dyDescent="0.25">
      <c r="B255" s="2" t="s">
        <v>251</v>
      </c>
      <c r="C255">
        <v>112840</v>
      </c>
      <c r="D255">
        <v>21353.62</v>
      </c>
      <c r="E255">
        <v>8427.36</v>
      </c>
      <c r="F255">
        <v>2748</v>
      </c>
      <c r="G255">
        <v>145368.97999999998</v>
      </c>
    </row>
    <row r="256" spans="2:7" x14ac:dyDescent="0.25">
      <c r="B256" s="2" t="s">
        <v>252</v>
      </c>
      <c r="C256">
        <v>69440</v>
      </c>
      <c r="D256">
        <v>7296.98</v>
      </c>
      <c r="E256">
        <v>5144.88</v>
      </c>
      <c r="F256">
        <v>229</v>
      </c>
      <c r="G256">
        <v>82110.86</v>
      </c>
    </row>
    <row r="257" spans="2:7" x14ac:dyDescent="0.25">
      <c r="B257" s="2" t="s">
        <v>253</v>
      </c>
      <c r="C257">
        <v>259601.44</v>
      </c>
      <c r="D257">
        <v>16038.08</v>
      </c>
      <c r="E257">
        <v>19718.16</v>
      </c>
      <c r="F257">
        <v>7786</v>
      </c>
      <c r="G257">
        <v>303143.67999999999</v>
      </c>
    </row>
    <row r="258" spans="2:7" x14ac:dyDescent="0.25">
      <c r="B258" s="2" t="s">
        <v>254</v>
      </c>
      <c r="C258">
        <v>270541.71000000002</v>
      </c>
      <c r="D258">
        <v>20212.77</v>
      </c>
      <c r="E258">
        <v>21347.759999999998</v>
      </c>
      <c r="F258">
        <v>8931</v>
      </c>
      <c r="G258">
        <v>321033.24000000005</v>
      </c>
    </row>
    <row r="259" spans="2:7" x14ac:dyDescent="0.25">
      <c r="B259" s="2" t="s">
        <v>255</v>
      </c>
      <c r="C259">
        <v>120204.11</v>
      </c>
      <c r="D259">
        <v>5417.05</v>
      </c>
      <c r="E259">
        <v>9591.36</v>
      </c>
      <c r="F259">
        <v>4580</v>
      </c>
      <c r="G259">
        <v>139792.52000000002</v>
      </c>
    </row>
    <row r="260" spans="2:7" x14ac:dyDescent="0.25">
      <c r="B260" s="2" t="s">
        <v>256</v>
      </c>
      <c r="C260">
        <v>44990.18</v>
      </c>
      <c r="D260">
        <v>2357.83</v>
      </c>
      <c r="E260">
        <v>2118.48</v>
      </c>
      <c r="F260">
        <v>1145</v>
      </c>
      <c r="G260">
        <v>50611.490000000005</v>
      </c>
    </row>
    <row r="261" spans="2:7" x14ac:dyDescent="0.25">
      <c r="B261" s="2" t="s">
        <v>257</v>
      </c>
      <c r="C261">
        <v>26460.11</v>
      </c>
      <c r="D261">
        <v>1054.79</v>
      </c>
      <c r="E261">
        <v>675.12</v>
      </c>
      <c r="F261">
        <v>916</v>
      </c>
      <c r="G261">
        <v>29106.02</v>
      </c>
    </row>
    <row r="262" spans="2:7" x14ac:dyDescent="0.25">
      <c r="B262" s="2" t="s">
        <v>258</v>
      </c>
      <c r="C262">
        <v>8766.7999999999993</v>
      </c>
      <c r="D262">
        <v>374</v>
      </c>
      <c r="E262">
        <v>186.24</v>
      </c>
      <c r="G262">
        <v>9327.0399999999991</v>
      </c>
    </row>
    <row r="263" spans="2:7" x14ac:dyDescent="0.25">
      <c r="B263" s="2" t="s">
        <v>259</v>
      </c>
      <c r="C263">
        <v>82216.960000000006</v>
      </c>
      <c r="D263">
        <v>5565.67</v>
      </c>
      <c r="E263">
        <v>4236.96</v>
      </c>
      <c r="F263">
        <v>3435</v>
      </c>
      <c r="G263">
        <v>95454.590000000011</v>
      </c>
    </row>
    <row r="264" spans="2:7" x14ac:dyDescent="0.25">
      <c r="B264" s="2" t="s">
        <v>260</v>
      </c>
      <c r="C264">
        <v>49684.32</v>
      </c>
      <c r="D264">
        <v>1893.37</v>
      </c>
      <c r="E264">
        <v>2910</v>
      </c>
      <c r="F264">
        <v>1832</v>
      </c>
      <c r="G264">
        <v>56319.69</v>
      </c>
    </row>
    <row r="265" spans="2:7" x14ac:dyDescent="0.25">
      <c r="B265" s="2" t="s">
        <v>261</v>
      </c>
      <c r="C265">
        <v>21109.759999999998</v>
      </c>
      <c r="D265">
        <v>1740.86</v>
      </c>
      <c r="E265">
        <v>1513.2</v>
      </c>
      <c r="F265">
        <v>458</v>
      </c>
      <c r="G265">
        <v>24821.82</v>
      </c>
    </row>
    <row r="266" spans="2:7" x14ac:dyDescent="0.25">
      <c r="B266" s="2" t="s">
        <v>262</v>
      </c>
      <c r="C266">
        <v>35251.22</v>
      </c>
      <c r="D266">
        <v>1999.4</v>
      </c>
      <c r="E266">
        <v>2095.1999999999998</v>
      </c>
      <c r="F266">
        <v>458</v>
      </c>
      <c r="G266">
        <v>39803.82</v>
      </c>
    </row>
    <row r="267" spans="2:7" x14ac:dyDescent="0.25">
      <c r="B267" s="2" t="s">
        <v>263</v>
      </c>
      <c r="C267">
        <v>25508.78</v>
      </c>
      <c r="D267">
        <v>357.29</v>
      </c>
      <c r="E267">
        <v>931.2</v>
      </c>
      <c r="G267">
        <v>26797.27</v>
      </c>
    </row>
    <row r="268" spans="2:7" x14ac:dyDescent="0.25">
      <c r="B268" s="2" t="s">
        <v>264</v>
      </c>
      <c r="C268">
        <v>48608</v>
      </c>
      <c r="D268">
        <v>8522.8799999999992</v>
      </c>
      <c r="E268">
        <v>2979.84</v>
      </c>
      <c r="F268">
        <v>19236</v>
      </c>
      <c r="G268">
        <v>79346.720000000001</v>
      </c>
    </row>
    <row r="269" spans="2:7" x14ac:dyDescent="0.25">
      <c r="B269" s="2" t="s">
        <v>265</v>
      </c>
      <c r="C269">
        <v>247206.39999999999</v>
      </c>
      <c r="D269">
        <v>75495.08</v>
      </c>
      <c r="E269">
        <v>15807.12</v>
      </c>
      <c r="F269">
        <v>140835</v>
      </c>
      <c r="G269">
        <v>479343.6</v>
      </c>
    </row>
    <row r="270" spans="2:7" x14ac:dyDescent="0.25">
      <c r="B270" s="2" t="s">
        <v>266</v>
      </c>
      <c r="C270">
        <v>89577.600000000006</v>
      </c>
      <c r="D270">
        <v>27843.040000000001</v>
      </c>
      <c r="E270">
        <v>5703.6</v>
      </c>
      <c r="F270">
        <v>54502</v>
      </c>
      <c r="G270">
        <v>177626.24000000002</v>
      </c>
    </row>
    <row r="271" spans="2:7" x14ac:dyDescent="0.25">
      <c r="B271" s="2" t="s">
        <v>267</v>
      </c>
      <c r="C271">
        <v>72912</v>
      </c>
      <c r="D271">
        <v>7618.72</v>
      </c>
      <c r="E271">
        <v>4842.24</v>
      </c>
      <c r="F271">
        <v>13740</v>
      </c>
      <c r="G271">
        <v>99112.960000000006</v>
      </c>
    </row>
    <row r="272" spans="2:7" x14ac:dyDescent="0.25">
      <c r="B272" s="2" t="s">
        <v>268</v>
      </c>
      <c r="C272">
        <v>31244.53</v>
      </c>
      <c r="D272">
        <v>2301.92</v>
      </c>
      <c r="E272">
        <v>1955.52</v>
      </c>
      <c r="F272">
        <v>5038</v>
      </c>
      <c r="G272">
        <v>40539.969999999994</v>
      </c>
    </row>
    <row r="273" spans="2:7" x14ac:dyDescent="0.25">
      <c r="B273" s="2" t="s">
        <v>269</v>
      </c>
      <c r="C273">
        <v>117839.67999999999</v>
      </c>
      <c r="D273">
        <v>66811.520000000004</v>
      </c>
      <c r="E273">
        <v>12710.88</v>
      </c>
      <c r="F273">
        <v>109920</v>
      </c>
      <c r="G273">
        <v>307282.08</v>
      </c>
    </row>
    <row r="274" spans="2:7" x14ac:dyDescent="0.25">
      <c r="B274" s="2" t="s">
        <v>270</v>
      </c>
      <c r="C274">
        <v>64440.32</v>
      </c>
      <c r="D274">
        <v>24057.81</v>
      </c>
      <c r="E274">
        <v>5610.48</v>
      </c>
      <c r="F274">
        <v>47861</v>
      </c>
      <c r="G274">
        <v>141969.61000000002</v>
      </c>
    </row>
    <row r="275" spans="2:7" x14ac:dyDescent="0.25">
      <c r="B275" s="2" t="s">
        <v>271</v>
      </c>
      <c r="C275">
        <v>40247.42</v>
      </c>
      <c r="D275">
        <v>11906.48</v>
      </c>
      <c r="E275">
        <v>2514.2399999999998</v>
      </c>
      <c r="F275">
        <v>22213</v>
      </c>
      <c r="G275">
        <v>76881.14</v>
      </c>
    </row>
    <row r="276" spans="2:7" x14ac:dyDescent="0.25">
      <c r="B276" s="2" t="s">
        <v>272</v>
      </c>
      <c r="C276">
        <v>25717.1</v>
      </c>
      <c r="D276">
        <v>3843.28</v>
      </c>
      <c r="E276">
        <v>1024.32</v>
      </c>
      <c r="F276">
        <v>9618</v>
      </c>
      <c r="G276">
        <v>40202.699999999997</v>
      </c>
    </row>
    <row r="277" spans="2:7" x14ac:dyDescent="0.25">
      <c r="B277" s="2" t="s">
        <v>273</v>
      </c>
      <c r="C277">
        <v>76384</v>
      </c>
      <c r="D277">
        <v>2049.2800000000002</v>
      </c>
      <c r="E277">
        <v>4027.44</v>
      </c>
      <c r="F277">
        <v>2977</v>
      </c>
      <c r="G277">
        <v>85437.72</v>
      </c>
    </row>
    <row r="278" spans="2:7" x14ac:dyDescent="0.25">
      <c r="B278" s="2" t="s">
        <v>274</v>
      </c>
      <c r="C278">
        <v>37671.199999999997</v>
      </c>
      <c r="D278">
        <v>2408.71</v>
      </c>
      <c r="E278">
        <v>1652.88</v>
      </c>
      <c r="F278">
        <v>2748</v>
      </c>
      <c r="G278">
        <v>44480.789999999994</v>
      </c>
    </row>
    <row r="279" spans="2:7" x14ac:dyDescent="0.25">
      <c r="B279" s="2" t="s">
        <v>275</v>
      </c>
      <c r="C279">
        <v>21352.799999999999</v>
      </c>
      <c r="D279">
        <v>834.44</v>
      </c>
      <c r="E279">
        <v>861.36</v>
      </c>
      <c r="F279">
        <v>687</v>
      </c>
      <c r="G279">
        <v>23735.599999999999</v>
      </c>
    </row>
    <row r="280" spans="2:7" x14ac:dyDescent="0.25">
      <c r="B280" s="2" t="s">
        <v>276</v>
      </c>
      <c r="C280">
        <v>6944</v>
      </c>
      <c r="D280">
        <v>1661.84</v>
      </c>
      <c r="E280">
        <v>209.52</v>
      </c>
      <c r="F280">
        <v>687</v>
      </c>
      <c r="G280">
        <v>9502.36</v>
      </c>
    </row>
    <row r="281" spans="2:7" x14ac:dyDescent="0.25">
      <c r="B281" s="2" t="s">
        <v>277</v>
      </c>
      <c r="C281">
        <v>76245.119999999995</v>
      </c>
      <c r="D281">
        <v>5400.21</v>
      </c>
      <c r="E281">
        <v>5284.56</v>
      </c>
      <c r="F281">
        <v>4122</v>
      </c>
      <c r="G281">
        <v>91051.889999999985</v>
      </c>
    </row>
    <row r="282" spans="2:7" x14ac:dyDescent="0.25">
      <c r="B282" s="2" t="s">
        <v>278</v>
      </c>
      <c r="C282">
        <v>37219.839999999997</v>
      </c>
      <c r="D282">
        <v>1002.78</v>
      </c>
      <c r="E282">
        <v>2211.6</v>
      </c>
      <c r="F282">
        <v>1374</v>
      </c>
      <c r="G282">
        <v>41808.219999999994</v>
      </c>
    </row>
    <row r="283" spans="2:7" x14ac:dyDescent="0.25">
      <c r="B283" s="2" t="s">
        <v>279</v>
      </c>
      <c r="C283">
        <v>92921.14</v>
      </c>
      <c r="D283">
        <v>46766.22</v>
      </c>
      <c r="E283">
        <v>9312</v>
      </c>
      <c r="F283">
        <v>82669</v>
      </c>
      <c r="G283">
        <v>231668.36</v>
      </c>
    </row>
    <row r="284" spans="2:7" x14ac:dyDescent="0.25">
      <c r="B284" s="2" t="s">
        <v>280</v>
      </c>
      <c r="C284">
        <v>36803.199999999997</v>
      </c>
      <c r="D284">
        <v>4096.93</v>
      </c>
      <c r="E284">
        <v>1164</v>
      </c>
      <c r="F284">
        <v>687</v>
      </c>
      <c r="G284">
        <v>42751.13</v>
      </c>
    </row>
    <row r="285" spans="2:7" x14ac:dyDescent="0.25">
      <c r="B285" s="2" t="s">
        <v>281</v>
      </c>
      <c r="C285">
        <v>151032</v>
      </c>
      <c r="D285">
        <v>13367.81</v>
      </c>
      <c r="E285">
        <v>9731.0400000000009</v>
      </c>
      <c r="F285">
        <v>37098</v>
      </c>
      <c r="G285">
        <v>211228.85</v>
      </c>
    </row>
    <row r="286" spans="2:7" x14ac:dyDescent="0.25">
      <c r="B286" s="2" t="s">
        <v>282</v>
      </c>
      <c r="C286">
        <v>75516</v>
      </c>
      <c r="D286">
        <v>4112.63</v>
      </c>
      <c r="E286">
        <v>3748.08</v>
      </c>
      <c r="F286">
        <v>15343</v>
      </c>
      <c r="G286">
        <v>98719.71</v>
      </c>
    </row>
    <row r="287" spans="2:7" x14ac:dyDescent="0.25">
      <c r="B287" s="2" t="s">
        <v>283</v>
      </c>
      <c r="C287">
        <v>45136</v>
      </c>
      <c r="D287">
        <v>29711.42</v>
      </c>
      <c r="E287">
        <v>1978.8</v>
      </c>
      <c r="F287">
        <v>16946</v>
      </c>
      <c r="G287">
        <v>93772.22</v>
      </c>
    </row>
    <row r="288" spans="2:7" x14ac:dyDescent="0.25">
      <c r="B288" s="2" t="s">
        <v>284</v>
      </c>
      <c r="C288">
        <v>140616</v>
      </c>
      <c r="D288">
        <v>23049.87</v>
      </c>
      <c r="E288">
        <v>10895.04</v>
      </c>
      <c r="F288">
        <v>4122</v>
      </c>
      <c r="G288">
        <v>178682.91</v>
      </c>
    </row>
    <row r="289" spans="2:7" x14ac:dyDescent="0.25">
      <c r="B289" s="2" t="s">
        <v>285</v>
      </c>
      <c r="C289">
        <v>91143.47</v>
      </c>
      <c r="D289">
        <v>16844.5</v>
      </c>
      <c r="E289">
        <v>6937.44</v>
      </c>
      <c r="F289">
        <v>3206</v>
      </c>
      <c r="G289">
        <v>118131.41</v>
      </c>
    </row>
    <row r="290" spans="2:7" x14ac:dyDescent="0.25">
      <c r="B290" s="2" t="s">
        <v>286</v>
      </c>
      <c r="C290">
        <v>48604.53</v>
      </c>
      <c r="D290">
        <v>10954.45</v>
      </c>
      <c r="E290">
        <v>4935.3599999999997</v>
      </c>
      <c r="F290">
        <v>2290</v>
      </c>
      <c r="G290">
        <v>66784.34</v>
      </c>
    </row>
    <row r="291" spans="2:7" x14ac:dyDescent="0.25">
      <c r="B291" s="2" t="s">
        <v>287</v>
      </c>
      <c r="C291">
        <v>21526.400000000001</v>
      </c>
      <c r="D291">
        <v>5048.57</v>
      </c>
      <c r="E291">
        <v>1536.48</v>
      </c>
      <c r="F291">
        <v>2290</v>
      </c>
      <c r="G291">
        <v>30401.45</v>
      </c>
    </row>
    <row r="292" spans="2:7" x14ac:dyDescent="0.25">
      <c r="B292" s="2" t="s">
        <v>288</v>
      </c>
      <c r="C292">
        <v>53954.879999999997</v>
      </c>
      <c r="D292">
        <v>11237.37</v>
      </c>
      <c r="E292">
        <v>1559.76</v>
      </c>
      <c r="F292">
        <v>8931</v>
      </c>
      <c r="G292">
        <v>75683.009999999995</v>
      </c>
    </row>
    <row r="293" spans="2:7" x14ac:dyDescent="0.25">
      <c r="B293" s="2" t="s">
        <v>289</v>
      </c>
      <c r="C293">
        <v>45566.53</v>
      </c>
      <c r="D293">
        <v>10165.370000000001</v>
      </c>
      <c r="E293">
        <v>2793.6</v>
      </c>
      <c r="G293">
        <v>58525.5</v>
      </c>
    </row>
    <row r="294" spans="2:7" x14ac:dyDescent="0.25">
      <c r="B294" s="2" t="s">
        <v>290</v>
      </c>
      <c r="C294">
        <v>23265.87</v>
      </c>
      <c r="D294">
        <v>3503.7</v>
      </c>
      <c r="E294">
        <v>1652.88</v>
      </c>
      <c r="F294">
        <v>687</v>
      </c>
      <c r="G294">
        <v>29109.45</v>
      </c>
    </row>
    <row r="295" spans="2:7" x14ac:dyDescent="0.25">
      <c r="B295" s="2" t="s">
        <v>291</v>
      </c>
      <c r="C295">
        <v>81210.080000000002</v>
      </c>
      <c r="D295">
        <v>11409.61</v>
      </c>
      <c r="E295">
        <v>4539.6000000000004</v>
      </c>
      <c r="F295">
        <v>11221</v>
      </c>
      <c r="G295">
        <v>108380.29000000001</v>
      </c>
    </row>
    <row r="296" spans="2:7" x14ac:dyDescent="0.25">
      <c r="B296" s="2" t="s">
        <v>292</v>
      </c>
      <c r="C296">
        <v>38192</v>
      </c>
      <c r="D296">
        <v>1572.14</v>
      </c>
      <c r="E296">
        <v>1420.08</v>
      </c>
      <c r="F296">
        <v>916</v>
      </c>
      <c r="G296">
        <v>42100.22</v>
      </c>
    </row>
    <row r="297" spans="2:7" x14ac:dyDescent="0.25">
      <c r="B297" s="2" t="s">
        <v>293</v>
      </c>
      <c r="C297">
        <v>55031.199999999997</v>
      </c>
      <c r="D297">
        <v>3173.54</v>
      </c>
      <c r="E297">
        <v>2071.92</v>
      </c>
      <c r="F297">
        <v>2977</v>
      </c>
      <c r="G297">
        <v>63253.659999999996</v>
      </c>
    </row>
    <row r="298" spans="2:7" x14ac:dyDescent="0.25">
      <c r="B298" s="2" t="s">
        <v>294</v>
      </c>
      <c r="C298">
        <v>140616</v>
      </c>
      <c r="D298">
        <v>6549.86</v>
      </c>
      <c r="E298">
        <v>8823.1200000000008</v>
      </c>
      <c r="F298">
        <v>2977</v>
      </c>
      <c r="G298">
        <v>158965.97999999998</v>
      </c>
    </row>
    <row r="299" spans="2:7" x14ac:dyDescent="0.25">
      <c r="B299" s="2" t="s">
        <v>295</v>
      </c>
      <c r="C299">
        <v>801650.08</v>
      </c>
      <c r="D299">
        <v>154751.4</v>
      </c>
      <c r="E299">
        <v>72168</v>
      </c>
      <c r="F299">
        <v>40304</v>
      </c>
      <c r="G299">
        <v>1068873.48</v>
      </c>
    </row>
    <row r="300" spans="2:7" x14ac:dyDescent="0.25">
      <c r="B300" s="2" t="s">
        <v>296</v>
      </c>
      <c r="C300">
        <v>45136</v>
      </c>
      <c r="D300">
        <v>4276.95</v>
      </c>
      <c r="E300">
        <v>4004.16</v>
      </c>
      <c r="F300">
        <v>1603</v>
      </c>
      <c r="G300">
        <v>55020.11</v>
      </c>
    </row>
    <row r="301" spans="2:7" x14ac:dyDescent="0.25">
      <c r="B301" s="2" t="s">
        <v>297</v>
      </c>
      <c r="C301">
        <v>3472</v>
      </c>
      <c r="D301">
        <v>931.17</v>
      </c>
      <c r="E301">
        <v>186.24</v>
      </c>
      <c r="G301">
        <v>4589.41</v>
      </c>
    </row>
    <row r="302" spans="2:7" x14ac:dyDescent="0.25">
      <c r="B302" s="2" t="s">
        <v>298</v>
      </c>
      <c r="C302">
        <v>6944</v>
      </c>
      <c r="D302">
        <v>858.68</v>
      </c>
      <c r="E302">
        <v>162.96</v>
      </c>
      <c r="G302">
        <v>7965.64</v>
      </c>
    </row>
    <row r="303" spans="2:7" x14ac:dyDescent="0.25">
      <c r="B303" s="2" t="s">
        <v>299</v>
      </c>
      <c r="C303">
        <v>89681.76</v>
      </c>
      <c r="D303">
        <v>3543.9</v>
      </c>
      <c r="E303">
        <v>5075.04</v>
      </c>
      <c r="F303">
        <v>1832</v>
      </c>
      <c r="G303">
        <v>100132.69999999998</v>
      </c>
    </row>
    <row r="304" spans="2:7" x14ac:dyDescent="0.25">
      <c r="B304" s="2" t="s">
        <v>300</v>
      </c>
      <c r="C304">
        <v>45205.440000000002</v>
      </c>
      <c r="D304">
        <v>1532.19</v>
      </c>
      <c r="E304">
        <v>2490.96</v>
      </c>
      <c r="F304">
        <v>916</v>
      </c>
      <c r="G304">
        <v>50144.590000000004</v>
      </c>
    </row>
    <row r="305" spans="2:7" x14ac:dyDescent="0.25">
      <c r="B305" s="2" t="s">
        <v>301</v>
      </c>
      <c r="C305">
        <v>126971.04</v>
      </c>
      <c r="D305">
        <v>8295.11</v>
      </c>
      <c r="E305">
        <v>11640</v>
      </c>
      <c r="F305">
        <v>2748</v>
      </c>
      <c r="G305">
        <v>149654.15</v>
      </c>
    </row>
    <row r="306" spans="2:7" x14ac:dyDescent="0.25">
      <c r="B306" s="2" t="s">
        <v>302</v>
      </c>
      <c r="C306">
        <v>60516.959999999999</v>
      </c>
      <c r="D306">
        <v>2563.61</v>
      </c>
      <c r="E306">
        <v>5587.2</v>
      </c>
      <c r="F306">
        <v>1603</v>
      </c>
      <c r="G306">
        <v>70270.77</v>
      </c>
    </row>
    <row r="307" spans="2:7" x14ac:dyDescent="0.25">
      <c r="B307" s="2" t="s">
        <v>303</v>
      </c>
      <c r="C307">
        <v>22845.759999999998</v>
      </c>
      <c r="D307">
        <v>1944.13</v>
      </c>
      <c r="E307">
        <v>1001.04</v>
      </c>
      <c r="F307">
        <v>229</v>
      </c>
      <c r="G307">
        <v>26019.93</v>
      </c>
    </row>
    <row r="308" spans="2:7" x14ac:dyDescent="0.25">
      <c r="B308" s="2" t="s">
        <v>304</v>
      </c>
      <c r="C308">
        <v>20311.2</v>
      </c>
      <c r="D308">
        <v>1139.21</v>
      </c>
      <c r="E308">
        <v>512.16</v>
      </c>
      <c r="G308">
        <v>21962.57</v>
      </c>
    </row>
    <row r="309" spans="2:7" x14ac:dyDescent="0.25">
      <c r="B309" s="2" t="s">
        <v>306</v>
      </c>
      <c r="C309">
        <v>3472</v>
      </c>
      <c r="D309">
        <v>2906.83</v>
      </c>
      <c r="E309">
        <v>372.48</v>
      </c>
      <c r="G309">
        <v>6751.3099999999995</v>
      </c>
    </row>
    <row r="310" spans="2:7" x14ac:dyDescent="0.25">
      <c r="B310" s="2" t="s">
        <v>307</v>
      </c>
      <c r="C310">
        <v>3819.2</v>
      </c>
      <c r="E310">
        <v>139.68</v>
      </c>
      <c r="G310">
        <v>3958.8799999999997</v>
      </c>
    </row>
    <row r="311" spans="2:7" x14ac:dyDescent="0.25">
      <c r="B311" s="2" t="s">
        <v>308</v>
      </c>
      <c r="C311">
        <v>23436</v>
      </c>
      <c r="D311">
        <v>923.38</v>
      </c>
      <c r="E311">
        <v>1001.04</v>
      </c>
      <c r="F311">
        <v>1145</v>
      </c>
      <c r="G311">
        <v>26505.420000000002</v>
      </c>
    </row>
    <row r="312" spans="2:7" x14ac:dyDescent="0.25">
      <c r="B312" s="2" t="s">
        <v>309</v>
      </c>
      <c r="C312">
        <v>16714.21</v>
      </c>
      <c r="D312">
        <v>613.33000000000004</v>
      </c>
      <c r="E312">
        <v>488.88</v>
      </c>
      <c r="F312">
        <v>229</v>
      </c>
      <c r="G312">
        <v>18045.420000000002</v>
      </c>
    </row>
    <row r="313" spans="2:7" x14ac:dyDescent="0.25">
      <c r="B313" s="2" t="s">
        <v>310</v>
      </c>
      <c r="C313">
        <v>47601.120000000003</v>
      </c>
      <c r="D313">
        <v>2137.35</v>
      </c>
      <c r="E313">
        <v>2840.16</v>
      </c>
      <c r="F313">
        <v>1145</v>
      </c>
      <c r="G313">
        <v>53723.630000000005</v>
      </c>
    </row>
    <row r="314" spans="2:7" x14ac:dyDescent="0.25">
      <c r="B314" s="2" t="s">
        <v>311</v>
      </c>
      <c r="C314">
        <v>34338.080000000002</v>
      </c>
      <c r="D314">
        <v>480.54</v>
      </c>
      <c r="E314">
        <v>1699.44</v>
      </c>
      <c r="F314">
        <v>687</v>
      </c>
      <c r="G314">
        <v>37205.060000000005</v>
      </c>
    </row>
    <row r="315" spans="2:7" x14ac:dyDescent="0.25">
      <c r="B315" s="2" t="s">
        <v>312</v>
      </c>
      <c r="C315">
        <v>98882.559999999998</v>
      </c>
      <c r="D315">
        <v>5247.07</v>
      </c>
      <c r="E315">
        <v>7961.76</v>
      </c>
      <c r="F315">
        <v>2519</v>
      </c>
      <c r="G315">
        <v>114610.39</v>
      </c>
    </row>
    <row r="316" spans="2:7" x14ac:dyDescent="0.25">
      <c r="B316" s="2" t="s">
        <v>313</v>
      </c>
      <c r="C316">
        <v>10416</v>
      </c>
      <c r="D316">
        <v>1315.35</v>
      </c>
      <c r="E316">
        <v>791.52</v>
      </c>
      <c r="G316">
        <v>12522.87</v>
      </c>
    </row>
    <row r="317" spans="2:7" x14ac:dyDescent="0.25">
      <c r="B317" s="2" t="s">
        <v>314</v>
      </c>
      <c r="C317">
        <v>3472</v>
      </c>
      <c r="D317">
        <v>4773.7</v>
      </c>
      <c r="E317">
        <v>162.96</v>
      </c>
      <c r="G317">
        <v>8408.66</v>
      </c>
    </row>
    <row r="318" spans="2:7" x14ac:dyDescent="0.25">
      <c r="B318" s="2" t="s">
        <v>315</v>
      </c>
      <c r="C318">
        <v>3472</v>
      </c>
      <c r="D318">
        <v>245.1</v>
      </c>
      <c r="E318">
        <v>186.24</v>
      </c>
      <c r="F318">
        <v>458</v>
      </c>
      <c r="G318">
        <v>4361.34</v>
      </c>
    </row>
    <row r="319" spans="2:7" x14ac:dyDescent="0.25">
      <c r="B319" s="2" t="s">
        <v>316</v>
      </c>
      <c r="C319">
        <v>63433.440000000002</v>
      </c>
      <c r="D319">
        <v>2085.08</v>
      </c>
      <c r="E319">
        <v>4027.44</v>
      </c>
      <c r="G319">
        <v>69545.960000000006</v>
      </c>
    </row>
    <row r="320" spans="2:7" x14ac:dyDescent="0.25">
      <c r="B320" s="2" t="s">
        <v>317</v>
      </c>
      <c r="C320">
        <v>76245.119999999995</v>
      </c>
      <c r="D320">
        <v>10307.58</v>
      </c>
      <c r="E320">
        <v>5796.72</v>
      </c>
      <c r="F320">
        <v>3206</v>
      </c>
      <c r="G320">
        <v>95555.42</v>
      </c>
    </row>
    <row r="321" spans="2:7" x14ac:dyDescent="0.25">
      <c r="B321" s="2" t="s">
        <v>318</v>
      </c>
      <c r="C321">
        <v>41282.080000000002</v>
      </c>
      <c r="D321">
        <v>3493.27</v>
      </c>
      <c r="E321">
        <v>2630.64</v>
      </c>
      <c r="F321">
        <v>2290</v>
      </c>
      <c r="G321">
        <v>49695.990000000005</v>
      </c>
    </row>
    <row r="322" spans="2:7" x14ac:dyDescent="0.25">
      <c r="B322" s="2" t="s">
        <v>319</v>
      </c>
      <c r="C322">
        <v>6944</v>
      </c>
      <c r="D322">
        <v>390.33</v>
      </c>
      <c r="E322">
        <v>558.72</v>
      </c>
      <c r="F322">
        <v>458</v>
      </c>
      <c r="G322">
        <v>8351.0499999999993</v>
      </c>
    </row>
    <row r="323" spans="2:7" x14ac:dyDescent="0.25">
      <c r="B323" s="2" t="s">
        <v>320</v>
      </c>
      <c r="C323">
        <v>66749.2</v>
      </c>
      <c r="D323">
        <v>8205.16</v>
      </c>
      <c r="E323">
        <v>4795.68</v>
      </c>
      <c r="F323">
        <v>1374</v>
      </c>
      <c r="G323">
        <v>81124.040000000008</v>
      </c>
    </row>
    <row r="324" spans="2:7" x14ac:dyDescent="0.25">
      <c r="B324" s="2" t="s">
        <v>321</v>
      </c>
      <c r="C324">
        <v>50864.800000000003</v>
      </c>
      <c r="D324">
        <v>3075.18</v>
      </c>
      <c r="E324">
        <v>2933.28</v>
      </c>
      <c r="F324">
        <v>1374</v>
      </c>
      <c r="G324">
        <v>58247.26</v>
      </c>
    </row>
    <row r="325" spans="2:7" x14ac:dyDescent="0.25">
      <c r="B325" s="2" t="s">
        <v>322</v>
      </c>
      <c r="C325">
        <v>36101.86</v>
      </c>
      <c r="D325">
        <v>2601.9299999999998</v>
      </c>
      <c r="E325">
        <v>2025.36</v>
      </c>
      <c r="F325">
        <v>1832</v>
      </c>
      <c r="G325">
        <v>42561.15</v>
      </c>
    </row>
    <row r="326" spans="2:7" x14ac:dyDescent="0.25">
      <c r="B326" s="2" t="s">
        <v>323</v>
      </c>
      <c r="C326">
        <v>20446.61</v>
      </c>
      <c r="D326">
        <v>1791.36</v>
      </c>
      <c r="E326">
        <v>931.2</v>
      </c>
      <c r="F326">
        <v>229</v>
      </c>
      <c r="G326">
        <v>23398.170000000002</v>
      </c>
    </row>
    <row r="327" spans="2:7" x14ac:dyDescent="0.25">
      <c r="B327" s="2" t="s">
        <v>324</v>
      </c>
      <c r="C327">
        <v>10416</v>
      </c>
      <c r="D327">
        <v>3649.68</v>
      </c>
      <c r="E327">
        <v>1094.1600000000001</v>
      </c>
      <c r="G327">
        <v>15159.84</v>
      </c>
    </row>
    <row r="328" spans="2:7" x14ac:dyDescent="0.25">
      <c r="B328" s="2" t="s">
        <v>325</v>
      </c>
      <c r="C328">
        <v>3472</v>
      </c>
      <c r="D328">
        <v>1940.11</v>
      </c>
      <c r="E328">
        <v>302.64</v>
      </c>
      <c r="G328">
        <v>5714.75</v>
      </c>
    </row>
    <row r="329" spans="2:7" x14ac:dyDescent="0.25">
      <c r="B329" s="2" t="s">
        <v>326</v>
      </c>
      <c r="C329">
        <v>31664.639999999999</v>
      </c>
      <c r="D329">
        <v>1644</v>
      </c>
      <c r="E329">
        <v>2141.7600000000002</v>
      </c>
      <c r="F329">
        <v>687</v>
      </c>
      <c r="G329">
        <v>36137.4</v>
      </c>
    </row>
    <row r="330" spans="2:7" x14ac:dyDescent="0.25">
      <c r="B330" s="2" t="s">
        <v>327</v>
      </c>
      <c r="C330">
        <v>74561.2</v>
      </c>
      <c r="D330">
        <v>3007.96</v>
      </c>
      <c r="E330">
        <v>3235.92</v>
      </c>
      <c r="F330">
        <v>1603</v>
      </c>
      <c r="G330">
        <v>82408.08</v>
      </c>
    </row>
    <row r="331" spans="2:7" x14ac:dyDescent="0.25">
      <c r="B331" s="2" t="s">
        <v>328</v>
      </c>
      <c r="C331">
        <v>106295.28</v>
      </c>
      <c r="D331">
        <v>16907.689999999999</v>
      </c>
      <c r="E331">
        <v>8986.08</v>
      </c>
      <c r="F331">
        <v>7099</v>
      </c>
      <c r="G331">
        <v>139288.04999999999</v>
      </c>
    </row>
    <row r="332" spans="2:7" x14ac:dyDescent="0.25">
      <c r="B332" s="2" t="s">
        <v>329</v>
      </c>
      <c r="C332">
        <v>53868.08</v>
      </c>
      <c r="D332">
        <v>4231.8500000000004</v>
      </c>
      <c r="E332">
        <v>2770.32</v>
      </c>
      <c r="F332">
        <v>4809</v>
      </c>
      <c r="G332">
        <v>65679.25</v>
      </c>
    </row>
    <row r="333" spans="2:7" x14ac:dyDescent="0.25">
      <c r="B333" s="2" t="s">
        <v>330</v>
      </c>
      <c r="C333">
        <v>3472</v>
      </c>
      <c r="D333">
        <v>2827.31</v>
      </c>
      <c r="E333">
        <v>116.4</v>
      </c>
      <c r="G333">
        <v>6415.7099999999991</v>
      </c>
    </row>
    <row r="334" spans="2:7" x14ac:dyDescent="0.25">
      <c r="B334" s="2" t="s">
        <v>331</v>
      </c>
      <c r="C334">
        <v>34720</v>
      </c>
      <c r="D334">
        <v>3664.13</v>
      </c>
      <c r="E334">
        <v>1746</v>
      </c>
      <c r="F334">
        <v>916</v>
      </c>
      <c r="G334">
        <v>41046.129999999997</v>
      </c>
    </row>
    <row r="335" spans="2:7" x14ac:dyDescent="0.25">
      <c r="B335" s="2" t="s">
        <v>332</v>
      </c>
      <c r="C335">
        <v>266472.53000000003</v>
      </c>
      <c r="D335">
        <v>21396.46</v>
      </c>
      <c r="E335">
        <v>19136.16</v>
      </c>
      <c r="F335">
        <v>21297</v>
      </c>
      <c r="G335">
        <v>328302.15000000002</v>
      </c>
    </row>
    <row r="336" spans="2:7" x14ac:dyDescent="0.25">
      <c r="B336" s="2" t="s">
        <v>333</v>
      </c>
      <c r="C336">
        <v>37740.639999999999</v>
      </c>
      <c r="D336">
        <v>21868.7</v>
      </c>
      <c r="E336">
        <v>1839.12</v>
      </c>
      <c r="F336">
        <v>16488</v>
      </c>
      <c r="G336">
        <v>77936.459999999992</v>
      </c>
    </row>
    <row r="337" spans="2:13" x14ac:dyDescent="0.25">
      <c r="B337" s="2" t="s">
        <v>334</v>
      </c>
      <c r="C337">
        <v>28185.7</v>
      </c>
      <c r="D337">
        <v>10934.48</v>
      </c>
      <c r="E337">
        <v>791.52</v>
      </c>
      <c r="F337">
        <v>7328</v>
      </c>
      <c r="G337">
        <v>47239.7</v>
      </c>
    </row>
    <row r="338" spans="2:13" x14ac:dyDescent="0.25">
      <c r="B338" s="2" t="s">
        <v>335</v>
      </c>
      <c r="C338">
        <v>28227.360000000001</v>
      </c>
      <c r="D338">
        <v>3628.95</v>
      </c>
      <c r="E338">
        <v>1094.1600000000001</v>
      </c>
      <c r="F338">
        <v>916</v>
      </c>
      <c r="G338">
        <v>33866.47</v>
      </c>
    </row>
    <row r="339" spans="2:13" x14ac:dyDescent="0.25">
      <c r="B339" s="2" t="s">
        <v>336</v>
      </c>
      <c r="C339">
        <v>16873.919999999998</v>
      </c>
      <c r="D339">
        <v>1521.63</v>
      </c>
      <c r="E339">
        <v>628.55999999999995</v>
      </c>
      <c r="F339">
        <v>458</v>
      </c>
      <c r="G339">
        <v>19482.11</v>
      </c>
    </row>
    <row r="340" spans="2:13" x14ac:dyDescent="0.25">
      <c r="B340" s="2" t="s">
        <v>337</v>
      </c>
      <c r="C340">
        <v>33418</v>
      </c>
      <c r="D340">
        <v>1535.83</v>
      </c>
      <c r="E340">
        <v>1094.1600000000001</v>
      </c>
      <c r="F340">
        <v>229</v>
      </c>
      <c r="G340">
        <v>36276.990000000005</v>
      </c>
    </row>
    <row r="341" spans="2:13" x14ac:dyDescent="0.25">
      <c r="B341" s="2" t="s">
        <v>338</v>
      </c>
      <c r="C341">
        <v>53816</v>
      </c>
      <c r="D341">
        <v>3340.76</v>
      </c>
      <c r="E341">
        <v>2653.92</v>
      </c>
      <c r="F341">
        <v>7328</v>
      </c>
      <c r="G341">
        <v>67138.680000000008</v>
      </c>
    </row>
    <row r="342" spans="2:13" x14ac:dyDescent="0.25">
      <c r="B342" s="2" t="s">
        <v>339</v>
      </c>
      <c r="C342">
        <v>15624</v>
      </c>
      <c r="D342">
        <v>1612.84</v>
      </c>
      <c r="E342">
        <v>1164</v>
      </c>
      <c r="G342">
        <v>18400.84</v>
      </c>
    </row>
    <row r="343" spans="2:13" x14ac:dyDescent="0.25">
      <c r="B343" s="2" t="s">
        <v>340</v>
      </c>
      <c r="C343">
        <v>106788.3</v>
      </c>
      <c r="D343">
        <v>19196.169999999998</v>
      </c>
      <c r="E343">
        <v>6727.92</v>
      </c>
      <c r="F343">
        <v>687</v>
      </c>
      <c r="G343">
        <v>133399.39000000001</v>
      </c>
    </row>
    <row r="344" spans="2:13" x14ac:dyDescent="0.25">
      <c r="B344" s="2" t="s">
        <v>341</v>
      </c>
      <c r="C344">
        <v>16266.32</v>
      </c>
      <c r="D344">
        <v>1182.18</v>
      </c>
      <c r="E344">
        <v>395.76</v>
      </c>
      <c r="G344">
        <v>17844.259999999998</v>
      </c>
    </row>
    <row r="345" spans="2:13" x14ac:dyDescent="0.25">
      <c r="B345" s="2" t="s">
        <v>342</v>
      </c>
      <c r="C345">
        <v>8888.32</v>
      </c>
      <c r="E345">
        <v>139.68</v>
      </c>
      <c r="G345">
        <v>9028</v>
      </c>
    </row>
    <row r="346" spans="2:13" x14ac:dyDescent="0.25">
      <c r="B346" s="2" t="s">
        <v>343</v>
      </c>
      <c r="C346">
        <v>74613.279999999999</v>
      </c>
      <c r="D346">
        <v>3980.47</v>
      </c>
      <c r="E346">
        <v>3794.64</v>
      </c>
      <c r="F346">
        <v>1603</v>
      </c>
      <c r="G346">
        <v>83991.39</v>
      </c>
      <c r="I346" s="85">
        <v>75881.08</v>
      </c>
      <c r="J346" s="85">
        <v>12287.01</v>
      </c>
      <c r="K346" s="85">
        <v>4917.76</v>
      </c>
      <c r="L346" s="85">
        <v>428</v>
      </c>
      <c r="M346" s="85">
        <v>93513.849999999991</v>
      </c>
    </row>
    <row r="347" spans="2:13" x14ac:dyDescent="0.25">
      <c r="B347" s="2" t="s">
        <v>344</v>
      </c>
      <c r="C347">
        <v>3100971.66</v>
      </c>
      <c r="D347">
        <v>510347.03</v>
      </c>
      <c r="E347">
        <v>270560.15999999997</v>
      </c>
      <c r="F347">
        <v>351744</v>
      </c>
      <c r="G347">
        <v>4233622.8500000006</v>
      </c>
      <c r="I347" s="85">
        <v>29354.27</v>
      </c>
      <c r="J347" s="85">
        <v>3628.37</v>
      </c>
      <c r="K347" s="85">
        <v>1588.48</v>
      </c>
      <c r="L347" s="85">
        <v>642</v>
      </c>
      <c r="M347" s="85">
        <v>35213.120000000003</v>
      </c>
    </row>
    <row r="348" spans="2:13" ht="15.75" thickBot="1" x14ac:dyDescent="0.3">
      <c r="B348" s="2" t="s">
        <v>345</v>
      </c>
      <c r="C348">
        <v>1298611.33</v>
      </c>
      <c r="D348">
        <v>140519</v>
      </c>
      <c r="E348">
        <v>134209.20000000001</v>
      </c>
      <c r="F348">
        <v>141751</v>
      </c>
      <c r="G348">
        <v>1715090.53</v>
      </c>
      <c r="I348" s="86">
        <f>I346+I347</f>
        <v>105235.35</v>
      </c>
      <c r="J348" s="86">
        <f>J346+J347</f>
        <v>15915.380000000001</v>
      </c>
      <c r="K348" s="86">
        <f>K346+K347</f>
        <v>6506.24</v>
      </c>
      <c r="L348" s="86">
        <f>L346+L347</f>
        <v>1070</v>
      </c>
      <c r="M348" s="86">
        <f>M346+M347</f>
        <v>128726.97</v>
      </c>
    </row>
    <row r="349" spans="2:13" ht="15.75" thickTop="1" x14ac:dyDescent="0.25">
      <c r="B349" s="2" t="s">
        <v>346</v>
      </c>
      <c r="C349">
        <v>60760</v>
      </c>
      <c r="D349">
        <v>1678.67</v>
      </c>
      <c r="E349">
        <v>4423.2</v>
      </c>
      <c r="F349">
        <v>1374</v>
      </c>
      <c r="G349">
        <v>68235.87</v>
      </c>
    </row>
    <row r="350" spans="2:13" x14ac:dyDescent="0.25">
      <c r="B350" s="2" t="s">
        <v>347</v>
      </c>
      <c r="C350">
        <v>76384</v>
      </c>
      <c r="D350">
        <v>3815.01</v>
      </c>
      <c r="E350">
        <v>6099.36</v>
      </c>
      <c r="F350">
        <v>2290</v>
      </c>
      <c r="G350">
        <v>88588.37</v>
      </c>
    </row>
    <row r="351" spans="2:13" x14ac:dyDescent="0.25">
      <c r="B351" s="2" t="s">
        <v>348</v>
      </c>
      <c r="C351">
        <v>354682.16</v>
      </c>
      <c r="D351">
        <v>37540.69</v>
      </c>
      <c r="E351">
        <v>31404.720000000001</v>
      </c>
      <c r="F351">
        <v>12137</v>
      </c>
      <c r="G351">
        <v>435764.56999999995</v>
      </c>
    </row>
    <row r="352" spans="2:13" x14ac:dyDescent="0.25">
      <c r="B352" s="2" t="s">
        <v>349</v>
      </c>
      <c r="C352">
        <v>176429.68</v>
      </c>
      <c r="D352">
        <v>10240.24</v>
      </c>
      <c r="E352">
        <v>15132</v>
      </c>
      <c r="F352">
        <v>6870</v>
      </c>
      <c r="G352">
        <v>208671.91999999998</v>
      </c>
    </row>
    <row r="353" spans="2:7" x14ac:dyDescent="0.25">
      <c r="B353" s="2" t="s">
        <v>350</v>
      </c>
      <c r="C353">
        <v>155719.20000000001</v>
      </c>
      <c r="D353">
        <v>6667.19</v>
      </c>
      <c r="E353">
        <v>16109.76</v>
      </c>
      <c r="F353">
        <v>4809</v>
      </c>
      <c r="G353">
        <v>183305.15000000002</v>
      </c>
    </row>
    <row r="354" spans="2:7" x14ac:dyDescent="0.25">
      <c r="B354" s="2" t="s">
        <v>351</v>
      </c>
      <c r="C354">
        <v>60655.839999999997</v>
      </c>
      <c r="D354">
        <v>3282.09</v>
      </c>
      <c r="E354">
        <v>2630.64</v>
      </c>
      <c r="F354">
        <v>687</v>
      </c>
      <c r="G354">
        <v>67255.569999999992</v>
      </c>
    </row>
    <row r="355" spans="2:7" x14ac:dyDescent="0.25">
      <c r="B355" s="2" t="s">
        <v>352</v>
      </c>
      <c r="C355">
        <v>17360</v>
      </c>
      <c r="D355">
        <v>4790.28</v>
      </c>
      <c r="E355">
        <v>907.92</v>
      </c>
      <c r="F355">
        <v>5496</v>
      </c>
      <c r="G355">
        <v>28554.199999999997</v>
      </c>
    </row>
    <row r="356" spans="2:7" x14ac:dyDescent="0.25">
      <c r="B356" s="2" t="s">
        <v>353</v>
      </c>
      <c r="C356">
        <v>38990.559999999998</v>
      </c>
      <c r="D356">
        <v>3976.32</v>
      </c>
      <c r="E356">
        <v>2863.44</v>
      </c>
      <c r="F356">
        <v>1145</v>
      </c>
      <c r="G356">
        <v>46975.32</v>
      </c>
    </row>
    <row r="357" spans="2:7" x14ac:dyDescent="0.25">
      <c r="B357" s="2" t="s">
        <v>354</v>
      </c>
      <c r="C357">
        <v>22637.439999999999</v>
      </c>
      <c r="D357">
        <v>1296.6300000000001</v>
      </c>
      <c r="E357">
        <v>1070.8800000000001</v>
      </c>
      <c r="G357">
        <v>25004.95</v>
      </c>
    </row>
    <row r="358" spans="2:7" x14ac:dyDescent="0.25">
      <c r="B358" s="2" t="s">
        <v>355</v>
      </c>
      <c r="C358">
        <v>128116.8</v>
      </c>
      <c r="D358">
        <v>7244.21</v>
      </c>
      <c r="E358">
        <v>9614.64</v>
      </c>
      <c r="F358">
        <v>4809</v>
      </c>
      <c r="G358">
        <v>149784.65000000002</v>
      </c>
    </row>
    <row r="359" spans="2:7" x14ac:dyDescent="0.25">
      <c r="B359" s="2" t="s">
        <v>356</v>
      </c>
      <c r="C359">
        <v>249081.28</v>
      </c>
      <c r="D359">
        <v>27907.11</v>
      </c>
      <c r="E359">
        <v>18367.919999999998</v>
      </c>
      <c r="F359">
        <v>8702</v>
      </c>
      <c r="G359">
        <v>304058.31</v>
      </c>
    </row>
    <row r="360" spans="2:7" x14ac:dyDescent="0.25">
      <c r="B360" s="2" t="s">
        <v>357</v>
      </c>
      <c r="C360">
        <v>162524.32</v>
      </c>
      <c r="D360">
        <v>12175.45</v>
      </c>
      <c r="E360">
        <v>13106.64</v>
      </c>
      <c r="F360">
        <v>6870</v>
      </c>
      <c r="G360">
        <v>194676.41000000003</v>
      </c>
    </row>
    <row r="361" spans="2:7" x14ac:dyDescent="0.25">
      <c r="B361" s="2" t="s">
        <v>358</v>
      </c>
      <c r="C361">
        <v>86070.88</v>
      </c>
      <c r="D361">
        <v>4480.9799999999996</v>
      </c>
      <c r="E361">
        <v>6471.84</v>
      </c>
      <c r="F361">
        <v>2977</v>
      </c>
      <c r="G361">
        <v>100000.7</v>
      </c>
    </row>
    <row r="362" spans="2:7" x14ac:dyDescent="0.25">
      <c r="B362" s="2" t="s">
        <v>359</v>
      </c>
      <c r="C362">
        <v>27776</v>
      </c>
      <c r="D362">
        <v>4371.43</v>
      </c>
      <c r="E362">
        <v>1746</v>
      </c>
      <c r="F362">
        <v>1603</v>
      </c>
      <c r="G362">
        <v>35496.43</v>
      </c>
    </row>
    <row r="363" spans="2:7" x14ac:dyDescent="0.25">
      <c r="B363" s="2" t="s">
        <v>360</v>
      </c>
      <c r="C363">
        <v>98084</v>
      </c>
      <c r="D363">
        <v>3243.14</v>
      </c>
      <c r="E363">
        <v>7309.92</v>
      </c>
      <c r="F363">
        <v>2061</v>
      </c>
      <c r="G363">
        <v>110698.06</v>
      </c>
    </row>
    <row r="364" spans="2:7" x14ac:dyDescent="0.25">
      <c r="B364" s="2" t="s">
        <v>361</v>
      </c>
      <c r="C364">
        <v>198598.39999999999</v>
      </c>
      <c r="D364">
        <v>10341.629999999999</v>
      </c>
      <c r="E364">
        <v>18693.84</v>
      </c>
      <c r="F364">
        <v>3206</v>
      </c>
      <c r="G364">
        <v>230839.87</v>
      </c>
    </row>
    <row r="365" spans="2:7" x14ac:dyDescent="0.25">
      <c r="B365" s="2" t="s">
        <v>362</v>
      </c>
      <c r="C365">
        <v>140237.54999999999</v>
      </c>
      <c r="D365">
        <v>55914.61</v>
      </c>
      <c r="E365">
        <v>12478.08</v>
      </c>
      <c r="F365">
        <v>100302</v>
      </c>
      <c r="G365">
        <v>308932.24</v>
      </c>
    </row>
    <row r="366" spans="2:7" x14ac:dyDescent="0.25">
      <c r="B366" s="2" t="s">
        <v>363</v>
      </c>
      <c r="C366">
        <v>45639.44</v>
      </c>
      <c r="D366">
        <v>21569.95</v>
      </c>
      <c r="E366">
        <v>4376.6400000000003</v>
      </c>
      <c r="F366">
        <v>40533</v>
      </c>
      <c r="G366">
        <v>112119.03</v>
      </c>
    </row>
    <row r="367" spans="2:7" x14ac:dyDescent="0.25">
      <c r="B367" s="2" t="s">
        <v>364</v>
      </c>
      <c r="C367">
        <v>19234.88</v>
      </c>
      <c r="D367">
        <v>302.14</v>
      </c>
      <c r="E367">
        <v>1280.4000000000001</v>
      </c>
      <c r="F367">
        <v>458</v>
      </c>
      <c r="G367">
        <v>21275.420000000002</v>
      </c>
    </row>
    <row r="368" spans="2:7" x14ac:dyDescent="0.25">
      <c r="B368" s="2" t="s">
        <v>365</v>
      </c>
      <c r="C368">
        <v>3472</v>
      </c>
      <c r="D368">
        <v>1169.8699999999999</v>
      </c>
      <c r="E368">
        <v>442.32</v>
      </c>
      <c r="F368">
        <v>229</v>
      </c>
      <c r="G368">
        <v>5313.19</v>
      </c>
    </row>
    <row r="369" spans="2:7" x14ac:dyDescent="0.25">
      <c r="B369" s="2" t="s">
        <v>366</v>
      </c>
      <c r="C369">
        <v>102424</v>
      </c>
      <c r="D369">
        <v>17684.080000000002</v>
      </c>
      <c r="E369">
        <v>1350.24</v>
      </c>
      <c r="F369">
        <v>2061</v>
      </c>
      <c r="G369">
        <v>123519.32</v>
      </c>
    </row>
    <row r="370" spans="2:7" x14ac:dyDescent="0.25">
      <c r="B370" s="2" t="s">
        <v>367</v>
      </c>
      <c r="C370">
        <v>365889.78</v>
      </c>
      <c r="D370">
        <v>95228.06</v>
      </c>
      <c r="E370">
        <v>26376.240000000002</v>
      </c>
      <c r="F370">
        <v>168773</v>
      </c>
      <c r="G370">
        <v>656267.08000000007</v>
      </c>
    </row>
    <row r="371" spans="2:7" x14ac:dyDescent="0.25">
      <c r="B371" s="2" t="s">
        <v>368</v>
      </c>
      <c r="C371">
        <v>99670.7</v>
      </c>
      <c r="D371">
        <v>28440.16</v>
      </c>
      <c r="E371">
        <v>8706.7199999999993</v>
      </c>
      <c r="F371">
        <v>49922</v>
      </c>
      <c r="G371">
        <v>186739.58</v>
      </c>
    </row>
    <row r="372" spans="2:7" x14ac:dyDescent="0.25">
      <c r="B372" s="2" t="s">
        <v>369</v>
      </c>
      <c r="C372">
        <v>23050.61</v>
      </c>
      <c r="D372">
        <v>3275.93</v>
      </c>
      <c r="E372">
        <v>907.92</v>
      </c>
      <c r="F372">
        <v>229</v>
      </c>
      <c r="G372">
        <v>27463.46</v>
      </c>
    </row>
    <row r="373" spans="2:7" x14ac:dyDescent="0.25">
      <c r="B373" s="2" t="s">
        <v>370</v>
      </c>
      <c r="C373">
        <v>54256.94</v>
      </c>
      <c r="D373">
        <v>8737.33</v>
      </c>
      <c r="E373">
        <v>3980.88</v>
      </c>
      <c r="F373">
        <v>8015</v>
      </c>
      <c r="G373">
        <v>74990.150000000009</v>
      </c>
    </row>
    <row r="374" spans="2:7" x14ac:dyDescent="0.25">
      <c r="B374" s="2" t="s">
        <v>371</v>
      </c>
      <c r="C374">
        <v>26963.55</v>
      </c>
      <c r="D374">
        <v>3323.92</v>
      </c>
      <c r="E374">
        <v>2002.08</v>
      </c>
      <c r="F374">
        <v>5038</v>
      </c>
      <c r="G374">
        <v>37327.550000000003</v>
      </c>
    </row>
    <row r="375" spans="2:7" x14ac:dyDescent="0.25">
      <c r="B375" s="2" t="s">
        <v>372</v>
      </c>
      <c r="C375">
        <v>132494.99</v>
      </c>
      <c r="D375">
        <v>52054.37</v>
      </c>
      <c r="E375">
        <v>10592.4</v>
      </c>
      <c r="F375">
        <v>89539</v>
      </c>
      <c r="G375">
        <v>284680.76</v>
      </c>
    </row>
    <row r="376" spans="2:7" x14ac:dyDescent="0.25">
      <c r="B376" s="2" t="s">
        <v>373</v>
      </c>
      <c r="C376">
        <v>19096</v>
      </c>
      <c r="D376">
        <v>5577.48</v>
      </c>
      <c r="E376">
        <v>1583.04</v>
      </c>
      <c r="F376">
        <v>916</v>
      </c>
      <c r="G376">
        <v>27172.52</v>
      </c>
    </row>
    <row r="377" spans="2:7" x14ac:dyDescent="0.25">
      <c r="B377" s="2" t="s">
        <v>374</v>
      </c>
      <c r="C377">
        <v>319111.52</v>
      </c>
      <c r="D377">
        <v>38147.730000000003</v>
      </c>
      <c r="E377">
        <v>30776.16</v>
      </c>
      <c r="F377">
        <v>14198</v>
      </c>
      <c r="G377">
        <v>402233.41</v>
      </c>
    </row>
    <row r="378" spans="2:7" x14ac:dyDescent="0.25">
      <c r="B378" s="2" t="s">
        <v>375</v>
      </c>
      <c r="C378">
        <v>83328</v>
      </c>
      <c r="D378">
        <v>32304.05</v>
      </c>
      <c r="E378">
        <v>6914.16</v>
      </c>
      <c r="F378">
        <v>65723</v>
      </c>
      <c r="G378">
        <v>188269.21</v>
      </c>
    </row>
    <row r="379" spans="2:7" x14ac:dyDescent="0.25">
      <c r="B379" s="2" t="s">
        <v>376</v>
      </c>
      <c r="C379">
        <v>25633.78</v>
      </c>
      <c r="D379">
        <v>6383.02</v>
      </c>
      <c r="E379">
        <v>1746</v>
      </c>
      <c r="F379">
        <v>16946</v>
      </c>
      <c r="G379">
        <v>50708.800000000003</v>
      </c>
    </row>
    <row r="380" spans="2:7" x14ac:dyDescent="0.25">
      <c r="B380" s="2" t="s">
        <v>377</v>
      </c>
      <c r="C380">
        <v>22568</v>
      </c>
      <c r="D380">
        <v>3690.01</v>
      </c>
      <c r="E380">
        <v>1396.8</v>
      </c>
      <c r="F380">
        <v>687</v>
      </c>
      <c r="G380">
        <v>28341.81</v>
      </c>
    </row>
    <row r="381" spans="2:7" x14ac:dyDescent="0.25">
      <c r="B381" s="2" t="s">
        <v>378</v>
      </c>
      <c r="C381">
        <v>7013.44</v>
      </c>
      <c r="D381">
        <v>908.18</v>
      </c>
      <c r="E381">
        <v>256.08</v>
      </c>
      <c r="G381">
        <v>8177.7</v>
      </c>
    </row>
    <row r="382" spans="2:7" x14ac:dyDescent="0.25">
      <c r="B382" s="2" t="s">
        <v>379</v>
      </c>
      <c r="C382">
        <v>7332.86</v>
      </c>
      <c r="D382">
        <v>3565.13</v>
      </c>
      <c r="E382">
        <v>349.2</v>
      </c>
      <c r="G382">
        <v>11247.19</v>
      </c>
    </row>
    <row r="383" spans="2:7" x14ac:dyDescent="0.25">
      <c r="B383" s="2" t="s">
        <v>380</v>
      </c>
      <c r="C383">
        <v>3472</v>
      </c>
      <c r="D383">
        <v>828.91</v>
      </c>
      <c r="E383">
        <v>162.96</v>
      </c>
      <c r="G383">
        <v>4463.87</v>
      </c>
    </row>
    <row r="384" spans="2:7" x14ac:dyDescent="0.25">
      <c r="B384" s="2" t="s">
        <v>381</v>
      </c>
      <c r="C384">
        <v>93535.679999999993</v>
      </c>
      <c r="D384">
        <v>10509.59</v>
      </c>
      <c r="E384">
        <v>3422.16</v>
      </c>
      <c r="F384">
        <v>1374</v>
      </c>
      <c r="G384">
        <v>108841.43</v>
      </c>
    </row>
    <row r="385" spans="2:7" x14ac:dyDescent="0.25">
      <c r="B385" s="2" t="s">
        <v>382</v>
      </c>
      <c r="C385">
        <v>3888.64</v>
      </c>
      <c r="D385">
        <v>2134.46</v>
      </c>
      <c r="E385">
        <v>302.64</v>
      </c>
      <c r="G385">
        <v>6325.7400000000007</v>
      </c>
    </row>
    <row r="386" spans="2:7" x14ac:dyDescent="0.25">
      <c r="B386" s="2" t="s">
        <v>383</v>
      </c>
      <c r="C386">
        <v>25172</v>
      </c>
      <c r="E386">
        <v>1513.2</v>
      </c>
      <c r="F386">
        <v>1145</v>
      </c>
      <c r="G386">
        <v>27830.2</v>
      </c>
    </row>
    <row r="387" spans="2:7" x14ac:dyDescent="0.25">
      <c r="B387" s="2" t="s">
        <v>384</v>
      </c>
      <c r="C387">
        <v>10416</v>
      </c>
      <c r="D387">
        <v>10766.63</v>
      </c>
      <c r="E387">
        <v>1629.6</v>
      </c>
      <c r="G387">
        <v>22812.229999999996</v>
      </c>
    </row>
    <row r="388" spans="2:7" x14ac:dyDescent="0.25">
      <c r="B388" s="2" t="s">
        <v>385</v>
      </c>
      <c r="C388">
        <v>62183.519999999997</v>
      </c>
      <c r="D388">
        <v>4415.5200000000004</v>
      </c>
      <c r="E388">
        <v>4213.68</v>
      </c>
      <c r="F388">
        <v>1832</v>
      </c>
      <c r="G388">
        <v>72644.72</v>
      </c>
    </row>
    <row r="389" spans="2:7" x14ac:dyDescent="0.25">
      <c r="B389" s="2" t="s">
        <v>386</v>
      </c>
      <c r="C389">
        <v>134713.60000000001</v>
      </c>
      <c r="D389">
        <v>20823.830000000002</v>
      </c>
      <c r="E389">
        <v>5377.68</v>
      </c>
      <c r="F389">
        <v>51525</v>
      </c>
      <c r="G389">
        <v>212440.11</v>
      </c>
    </row>
    <row r="390" spans="2:7" x14ac:dyDescent="0.25">
      <c r="B390" s="2" t="s">
        <v>387</v>
      </c>
      <c r="C390">
        <v>48743.41</v>
      </c>
      <c r="D390">
        <v>2474.79</v>
      </c>
      <c r="E390">
        <v>3678.24</v>
      </c>
      <c r="F390">
        <v>229</v>
      </c>
      <c r="G390">
        <v>55125.440000000002</v>
      </c>
    </row>
    <row r="391" spans="2:7" x14ac:dyDescent="0.25">
      <c r="B391" s="2" t="s">
        <v>388</v>
      </c>
      <c r="C391">
        <v>28595.39</v>
      </c>
      <c r="D391">
        <v>1113.08</v>
      </c>
      <c r="E391">
        <v>1326.96</v>
      </c>
      <c r="F391">
        <v>458</v>
      </c>
      <c r="G391">
        <v>31493.43</v>
      </c>
    </row>
    <row r="392" spans="2:7" x14ac:dyDescent="0.25">
      <c r="B392" s="2" t="s">
        <v>389</v>
      </c>
      <c r="C392">
        <v>46833.81</v>
      </c>
      <c r="D392">
        <v>16067.47</v>
      </c>
      <c r="E392">
        <v>3305.76</v>
      </c>
      <c r="F392">
        <v>31602</v>
      </c>
      <c r="G392">
        <v>97809.04</v>
      </c>
    </row>
    <row r="393" spans="2:7" x14ac:dyDescent="0.25">
      <c r="B393" s="2" t="s">
        <v>390</v>
      </c>
      <c r="C393">
        <v>42462.559999999998</v>
      </c>
      <c r="D393">
        <v>35209.370000000003</v>
      </c>
      <c r="E393">
        <v>4353.3599999999997</v>
      </c>
      <c r="F393">
        <v>42594</v>
      </c>
      <c r="G393">
        <v>124619.29</v>
      </c>
    </row>
    <row r="394" spans="2:7" x14ac:dyDescent="0.25">
      <c r="B394" s="2" t="s">
        <v>391</v>
      </c>
      <c r="C394">
        <v>12152</v>
      </c>
      <c r="D394">
        <v>576.01</v>
      </c>
      <c r="E394">
        <v>349.2</v>
      </c>
      <c r="G394">
        <v>13077.210000000001</v>
      </c>
    </row>
    <row r="395" spans="2:7" x14ac:dyDescent="0.25">
      <c r="B395" s="2" t="s">
        <v>392</v>
      </c>
      <c r="C395">
        <v>46865.06</v>
      </c>
      <c r="D395">
        <v>5063.2700000000004</v>
      </c>
      <c r="E395">
        <v>3049.68</v>
      </c>
      <c r="F395">
        <v>1145</v>
      </c>
      <c r="G395">
        <v>56123.01</v>
      </c>
    </row>
    <row r="396" spans="2:7" x14ac:dyDescent="0.25">
      <c r="B396" s="2" t="s">
        <v>393</v>
      </c>
      <c r="C396">
        <v>24658.14</v>
      </c>
      <c r="D396">
        <v>1942.49</v>
      </c>
      <c r="E396">
        <v>1233.8399999999999</v>
      </c>
      <c r="F396">
        <v>916</v>
      </c>
      <c r="G396">
        <v>28750.469999999998</v>
      </c>
    </row>
    <row r="397" spans="2:7" x14ac:dyDescent="0.25">
      <c r="B397" s="2" t="s">
        <v>394</v>
      </c>
      <c r="C397">
        <v>61905.760000000002</v>
      </c>
      <c r="D397">
        <v>6236.41</v>
      </c>
      <c r="E397">
        <v>3259.2</v>
      </c>
      <c r="F397">
        <v>687</v>
      </c>
      <c r="G397">
        <v>72088.37</v>
      </c>
    </row>
    <row r="398" spans="2:7" x14ac:dyDescent="0.25">
      <c r="B398" s="2" t="s">
        <v>395</v>
      </c>
      <c r="C398">
        <v>53555.6</v>
      </c>
      <c r="D398">
        <v>5928.74</v>
      </c>
      <c r="E398">
        <v>4562.88</v>
      </c>
      <c r="F398">
        <v>458</v>
      </c>
      <c r="G398">
        <v>64505.219999999994</v>
      </c>
    </row>
    <row r="399" spans="2:7" x14ac:dyDescent="0.25">
      <c r="B399" s="2" t="s">
        <v>396</v>
      </c>
      <c r="C399">
        <v>14113.68</v>
      </c>
      <c r="D399">
        <v>2042.12</v>
      </c>
      <c r="E399">
        <v>1420.08</v>
      </c>
      <c r="F399">
        <v>229</v>
      </c>
      <c r="G399">
        <v>17804.879999999997</v>
      </c>
    </row>
    <row r="400" spans="2:7" x14ac:dyDescent="0.25">
      <c r="B400" s="2" t="s">
        <v>398</v>
      </c>
      <c r="C400">
        <v>123603.2</v>
      </c>
      <c r="D400">
        <v>1164.22</v>
      </c>
      <c r="E400">
        <v>9800.8799999999992</v>
      </c>
      <c r="F400">
        <v>1374</v>
      </c>
      <c r="G400">
        <v>135942.29999999999</v>
      </c>
    </row>
    <row r="401" spans="2:7" x14ac:dyDescent="0.25">
      <c r="B401" s="2" t="s">
        <v>949</v>
      </c>
      <c r="C401">
        <v>500211.04</v>
      </c>
      <c r="D401">
        <v>48310.71</v>
      </c>
      <c r="E401">
        <v>45721.919999999998</v>
      </c>
      <c r="F401">
        <v>26106</v>
      </c>
      <c r="G401">
        <v>620349.67000000004</v>
      </c>
    </row>
    <row r="402" spans="2:7" x14ac:dyDescent="0.25">
      <c r="B402" s="2" t="s">
        <v>950</v>
      </c>
      <c r="C402">
        <v>564824.96</v>
      </c>
      <c r="D402">
        <v>54846.37</v>
      </c>
      <c r="E402">
        <v>40344.239999999998</v>
      </c>
      <c r="F402">
        <v>37785</v>
      </c>
      <c r="G402">
        <v>697800.57</v>
      </c>
    </row>
    <row r="403" spans="2:7" x14ac:dyDescent="0.25">
      <c r="B403" s="2" t="s">
        <v>399</v>
      </c>
      <c r="C403">
        <v>46405005.620000042</v>
      </c>
      <c r="D403">
        <v>5871950.46</v>
      </c>
      <c r="E403">
        <v>3621084.9600000051</v>
      </c>
      <c r="F403">
        <v>4736178</v>
      </c>
      <c r="G403">
        <v>60634219.040000051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sheetPr>
  <dimension ref="B1:I403"/>
  <sheetViews>
    <sheetView workbookViewId="0">
      <selection activeCell="R33" sqref="R33"/>
    </sheetView>
  </sheetViews>
  <sheetFormatPr defaultRowHeight="15" x14ac:dyDescent="0.25"/>
  <cols>
    <col min="2" max="2" width="14.85546875" bestFit="1" customWidth="1"/>
    <col min="3" max="3" width="16.28515625" bestFit="1" customWidth="1"/>
    <col min="4" max="4" width="10" bestFit="1" customWidth="1"/>
    <col min="5" max="5" width="11" bestFit="1" customWidth="1"/>
    <col min="6" max="6" width="8" bestFit="1" customWidth="1"/>
    <col min="7" max="7" width="12" bestFit="1" customWidth="1"/>
    <col min="8" max="8" width="12" customWidth="1"/>
    <col min="9" max="9" width="7" customWidth="1"/>
    <col min="10" max="10" width="11" customWidth="1"/>
    <col min="11" max="11" width="10" customWidth="1"/>
    <col min="12" max="14" width="12" customWidth="1"/>
    <col min="15" max="16" width="10" customWidth="1"/>
    <col min="17" max="17" width="8" customWidth="1"/>
    <col min="18" max="18" width="12" customWidth="1"/>
    <col min="19" max="19" width="8" customWidth="1"/>
    <col min="20" max="26" width="12" customWidth="1"/>
    <col min="27" max="27" width="10" customWidth="1"/>
    <col min="28" max="31" width="12" customWidth="1"/>
    <col min="32" max="32" width="8" customWidth="1"/>
    <col min="33" max="33" width="11" customWidth="1"/>
    <col min="34" max="34" width="10" customWidth="1"/>
    <col min="35" max="35" width="12" customWidth="1"/>
    <col min="36" max="36" width="11" customWidth="1"/>
    <col min="37" max="37" width="12" customWidth="1"/>
    <col min="38" max="39" width="10" customWidth="1"/>
    <col min="40" max="40" width="11" customWidth="1"/>
    <col min="41" max="42" width="12" customWidth="1"/>
    <col min="43" max="43" width="11" customWidth="1"/>
    <col min="44" max="44" width="12" customWidth="1"/>
    <col min="45" max="45" width="9" customWidth="1"/>
    <col min="46" max="46" width="12" customWidth="1"/>
    <col min="47" max="48" width="10" customWidth="1"/>
    <col min="49" max="49" width="9" customWidth="1"/>
    <col min="50" max="50" width="10" customWidth="1"/>
    <col min="51" max="51" width="8" customWidth="1"/>
    <col min="52" max="53" width="9" customWidth="1"/>
    <col min="54" max="54" width="10" customWidth="1"/>
    <col min="55" max="55" width="9" customWidth="1"/>
    <col min="56" max="58" width="12" customWidth="1"/>
    <col min="59" max="59" width="11" customWidth="1"/>
    <col min="60" max="60" width="9" customWidth="1"/>
    <col min="61" max="61" width="12" customWidth="1"/>
    <col min="62" max="62" width="8" customWidth="1"/>
    <col min="63" max="63" width="10" customWidth="1"/>
    <col min="64" max="64" width="12" customWidth="1"/>
    <col min="65" max="65" width="11" customWidth="1"/>
    <col min="66" max="66" width="10" customWidth="1"/>
    <col min="67" max="67" width="8" customWidth="1"/>
    <col min="68" max="68" width="6" customWidth="1"/>
    <col min="69" max="69" width="12" customWidth="1"/>
    <col min="70" max="70" width="9" customWidth="1"/>
    <col min="71" max="72" width="12" customWidth="1"/>
    <col min="73" max="74" width="11" customWidth="1"/>
    <col min="75" max="75" width="9" customWidth="1"/>
    <col min="76" max="76" width="11" customWidth="1"/>
    <col min="77" max="77" width="12" customWidth="1"/>
    <col min="78" max="78" width="10" customWidth="1"/>
    <col min="79" max="79" width="5" customWidth="1"/>
    <col min="80" max="80" width="8" customWidth="1"/>
    <col min="81" max="81" width="11" customWidth="1"/>
    <col min="82" max="82" width="10" customWidth="1"/>
    <col min="83" max="83" width="12" bestFit="1" customWidth="1"/>
  </cols>
  <sheetData>
    <row r="1" spans="2:9" x14ac:dyDescent="0.25">
      <c r="H1" s="9"/>
    </row>
    <row r="3" spans="2:9" x14ac:dyDescent="0.25">
      <c r="B3" s="1" t="s">
        <v>404</v>
      </c>
      <c r="C3" t="s" vm="3">
        <v>958</v>
      </c>
    </row>
    <row r="5" spans="2:9" x14ac:dyDescent="0.25">
      <c r="B5" s="1" t="s">
        <v>402</v>
      </c>
      <c r="C5" s="1" t="s">
        <v>400</v>
      </c>
    </row>
    <row r="6" spans="2:9" x14ac:dyDescent="0.25">
      <c r="B6" s="1" t="s">
        <v>0</v>
      </c>
      <c r="C6" t="s">
        <v>405</v>
      </c>
      <c r="D6" t="s">
        <v>406</v>
      </c>
      <c r="E6" t="s">
        <v>407</v>
      </c>
      <c r="F6" t="s">
        <v>408</v>
      </c>
      <c r="G6" t="s">
        <v>399</v>
      </c>
      <c r="H6" s="1"/>
      <c r="I6" s="1"/>
    </row>
    <row r="7" spans="2:9" x14ac:dyDescent="0.25">
      <c r="B7" s="2" t="s">
        <v>1</v>
      </c>
      <c r="C7">
        <v>3566</v>
      </c>
      <c r="D7">
        <v>395.13</v>
      </c>
      <c r="E7">
        <v>100</v>
      </c>
      <c r="G7">
        <v>4061.13</v>
      </c>
    </row>
    <row r="8" spans="2:9" x14ac:dyDescent="0.25">
      <c r="B8" s="2" t="s">
        <v>2</v>
      </c>
      <c r="C8">
        <v>205579.9</v>
      </c>
      <c r="D8">
        <v>29670.01</v>
      </c>
      <c r="E8">
        <v>19414.919999999998</v>
      </c>
      <c r="F8">
        <v>4935</v>
      </c>
      <c r="G8">
        <v>259599.82999999996</v>
      </c>
    </row>
    <row r="9" spans="2:9" x14ac:dyDescent="0.25">
      <c r="B9" s="2" t="s">
        <v>3</v>
      </c>
      <c r="C9">
        <v>91335.96</v>
      </c>
      <c r="D9">
        <v>6030.55</v>
      </c>
      <c r="E9">
        <v>8320.68</v>
      </c>
      <c r="F9">
        <v>1880</v>
      </c>
      <c r="G9">
        <v>107567.19</v>
      </c>
    </row>
    <row r="10" spans="2:9" x14ac:dyDescent="0.25">
      <c r="B10" s="2" t="s">
        <v>4</v>
      </c>
      <c r="C10">
        <v>3566</v>
      </c>
      <c r="D10">
        <v>536.84</v>
      </c>
      <c r="E10">
        <v>239.1</v>
      </c>
      <c r="G10">
        <v>4341.9400000000005</v>
      </c>
    </row>
    <row r="11" spans="2:9" x14ac:dyDescent="0.25">
      <c r="B11" s="2" t="s">
        <v>5</v>
      </c>
      <c r="C11">
        <v>35306.97</v>
      </c>
      <c r="D11">
        <v>4091.62</v>
      </c>
      <c r="E11">
        <v>1506.33</v>
      </c>
      <c r="G11">
        <v>40904.920000000006</v>
      </c>
    </row>
    <row r="12" spans="2:9" x14ac:dyDescent="0.25">
      <c r="B12" s="2" t="s">
        <v>6</v>
      </c>
      <c r="C12">
        <v>7132</v>
      </c>
      <c r="D12">
        <v>1958.64</v>
      </c>
      <c r="E12">
        <v>239.1</v>
      </c>
      <c r="G12">
        <v>9329.74</v>
      </c>
    </row>
    <row r="13" spans="2:9" x14ac:dyDescent="0.25">
      <c r="B13" s="2" t="s">
        <v>7</v>
      </c>
      <c r="C13">
        <v>3566</v>
      </c>
      <c r="E13">
        <v>239.1</v>
      </c>
      <c r="G13">
        <v>3805.1</v>
      </c>
    </row>
    <row r="14" spans="2:9" x14ac:dyDescent="0.25">
      <c r="B14" s="2" t="s">
        <v>8</v>
      </c>
      <c r="C14">
        <v>3566</v>
      </c>
      <c r="E14">
        <v>191.28</v>
      </c>
      <c r="G14">
        <v>3757.28</v>
      </c>
    </row>
    <row r="15" spans="2:9" x14ac:dyDescent="0.25">
      <c r="B15" s="2" t="s">
        <v>9</v>
      </c>
      <c r="C15">
        <v>7132</v>
      </c>
      <c r="E15">
        <v>430.38</v>
      </c>
      <c r="G15">
        <v>7562.38</v>
      </c>
    </row>
    <row r="16" spans="2:9" x14ac:dyDescent="0.25">
      <c r="B16" s="2" t="s">
        <v>10</v>
      </c>
      <c r="C16">
        <v>3566</v>
      </c>
      <c r="E16">
        <v>191.28</v>
      </c>
      <c r="F16">
        <v>940</v>
      </c>
      <c r="G16">
        <v>4697.28</v>
      </c>
    </row>
    <row r="17" spans="2:7" x14ac:dyDescent="0.25">
      <c r="B17" s="2" t="s">
        <v>11</v>
      </c>
      <c r="C17">
        <v>30874.43</v>
      </c>
      <c r="D17">
        <v>20035.34</v>
      </c>
      <c r="E17">
        <v>1841.07</v>
      </c>
      <c r="F17">
        <v>16685</v>
      </c>
      <c r="G17">
        <v>69435.839999999997</v>
      </c>
    </row>
    <row r="18" spans="2:7" x14ac:dyDescent="0.25">
      <c r="B18" s="2" t="s">
        <v>12</v>
      </c>
      <c r="C18">
        <v>506443.32</v>
      </c>
      <c r="D18">
        <v>172767.74</v>
      </c>
      <c r="E18">
        <v>30724.35</v>
      </c>
      <c r="F18">
        <v>238055</v>
      </c>
      <c r="G18">
        <v>947990.41</v>
      </c>
    </row>
    <row r="19" spans="2:7" x14ac:dyDescent="0.25">
      <c r="B19" s="2" t="s">
        <v>13</v>
      </c>
      <c r="C19">
        <v>68128.429999999993</v>
      </c>
      <c r="D19">
        <v>28475.3</v>
      </c>
      <c r="E19">
        <v>6623.07</v>
      </c>
      <c r="F19">
        <v>63685</v>
      </c>
      <c r="G19">
        <v>166911.79999999999</v>
      </c>
    </row>
    <row r="20" spans="2:7" x14ac:dyDescent="0.25">
      <c r="B20" s="2" t="s">
        <v>14</v>
      </c>
      <c r="C20">
        <v>27636.5</v>
      </c>
      <c r="D20">
        <v>10074.32</v>
      </c>
      <c r="E20">
        <v>2247.54</v>
      </c>
      <c r="F20">
        <v>20680</v>
      </c>
      <c r="G20">
        <v>60638.36</v>
      </c>
    </row>
    <row r="21" spans="2:7" x14ac:dyDescent="0.25">
      <c r="B21" s="2" t="s">
        <v>15</v>
      </c>
      <c r="C21">
        <v>78348.59</v>
      </c>
      <c r="D21">
        <v>6940.3</v>
      </c>
      <c r="E21">
        <v>5762.31</v>
      </c>
      <c r="F21">
        <v>8460</v>
      </c>
      <c r="G21">
        <v>99511.2</v>
      </c>
    </row>
    <row r="22" spans="2:7" x14ac:dyDescent="0.25">
      <c r="B22" s="2" t="s">
        <v>16</v>
      </c>
      <c r="C22">
        <v>43715.59</v>
      </c>
      <c r="D22">
        <v>3061.59</v>
      </c>
      <c r="E22">
        <v>2797.47</v>
      </c>
      <c r="F22">
        <v>3995</v>
      </c>
      <c r="G22">
        <v>53569.649999999994</v>
      </c>
    </row>
    <row r="23" spans="2:7" x14ac:dyDescent="0.25">
      <c r="B23" s="2" t="s">
        <v>17</v>
      </c>
      <c r="C23">
        <v>154750.14000000001</v>
      </c>
      <c r="D23">
        <v>43745.41</v>
      </c>
      <c r="E23">
        <v>11691.99</v>
      </c>
      <c r="F23">
        <v>107395</v>
      </c>
      <c r="G23">
        <v>317582.54000000004</v>
      </c>
    </row>
    <row r="24" spans="2:7" x14ac:dyDescent="0.25">
      <c r="B24" s="2" t="s">
        <v>18</v>
      </c>
      <c r="C24">
        <v>66573.649999999994</v>
      </c>
      <c r="D24">
        <v>16953.189999999999</v>
      </c>
      <c r="E24">
        <v>4112.5200000000004</v>
      </c>
      <c r="F24">
        <v>36895</v>
      </c>
      <c r="G24">
        <v>124534.36</v>
      </c>
    </row>
    <row r="25" spans="2:7" x14ac:dyDescent="0.25">
      <c r="B25" s="2" t="s">
        <v>19</v>
      </c>
      <c r="C25">
        <v>3566</v>
      </c>
      <c r="D25">
        <v>900.67</v>
      </c>
      <c r="E25">
        <v>119.55</v>
      </c>
      <c r="G25">
        <v>4586.22</v>
      </c>
    </row>
    <row r="26" spans="2:7" x14ac:dyDescent="0.25">
      <c r="B26" s="2" t="s">
        <v>20</v>
      </c>
      <c r="C26">
        <v>14264</v>
      </c>
      <c r="D26">
        <v>1849.46</v>
      </c>
      <c r="E26">
        <v>669.48</v>
      </c>
      <c r="F26">
        <v>940</v>
      </c>
      <c r="G26">
        <v>17722.939999999999</v>
      </c>
    </row>
    <row r="27" spans="2:7" x14ac:dyDescent="0.25">
      <c r="B27" s="2" t="s">
        <v>21</v>
      </c>
      <c r="C27">
        <v>23738.86</v>
      </c>
      <c r="D27">
        <v>1552.74</v>
      </c>
      <c r="E27">
        <v>1075.95</v>
      </c>
      <c r="F27">
        <v>235</v>
      </c>
      <c r="G27">
        <v>26602.550000000003</v>
      </c>
    </row>
    <row r="28" spans="2:7" x14ac:dyDescent="0.25">
      <c r="B28" s="2" t="s">
        <v>22</v>
      </c>
      <c r="C28">
        <v>15915.06</v>
      </c>
      <c r="D28">
        <v>1504.5</v>
      </c>
      <c r="E28">
        <v>454.29</v>
      </c>
      <c r="G28">
        <v>17873.849999999999</v>
      </c>
    </row>
    <row r="29" spans="2:7" x14ac:dyDescent="0.25">
      <c r="B29" s="2" t="s">
        <v>23</v>
      </c>
      <c r="C29">
        <v>3566</v>
      </c>
      <c r="D29">
        <v>24.79</v>
      </c>
      <c r="E29">
        <v>310.83</v>
      </c>
      <c r="G29">
        <v>3901.62</v>
      </c>
    </row>
    <row r="30" spans="2:7" x14ac:dyDescent="0.25">
      <c r="B30" s="2" t="s">
        <v>24</v>
      </c>
      <c r="C30">
        <v>202752.06</v>
      </c>
      <c r="D30">
        <v>17963.16</v>
      </c>
      <c r="E30">
        <v>17549.939999999999</v>
      </c>
      <c r="F30">
        <v>7285</v>
      </c>
      <c r="G30">
        <v>245550.16</v>
      </c>
    </row>
    <row r="31" spans="2:7" x14ac:dyDescent="0.25">
      <c r="B31" s="2" t="s">
        <v>25</v>
      </c>
      <c r="C31">
        <v>106373.78</v>
      </c>
      <c r="D31">
        <v>7914.36</v>
      </c>
      <c r="E31">
        <v>8105.49</v>
      </c>
      <c r="F31">
        <v>1410</v>
      </c>
      <c r="G31">
        <v>123803.63</v>
      </c>
    </row>
    <row r="32" spans="2:7" x14ac:dyDescent="0.25">
      <c r="B32" s="2" t="s">
        <v>26</v>
      </c>
      <c r="C32">
        <v>70588.97</v>
      </c>
      <c r="D32">
        <v>2805.26</v>
      </c>
      <c r="E32">
        <v>4495.08</v>
      </c>
      <c r="F32">
        <v>2585</v>
      </c>
      <c r="G32">
        <v>80474.31</v>
      </c>
    </row>
    <row r="33" spans="2:7" x14ac:dyDescent="0.25">
      <c r="B33" s="2" t="s">
        <v>27</v>
      </c>
      <c r="C33">
        <v>89043.02</v>
      </c>
      <c r="D33">
        <v>7256.24</v>
      </c>
      <c r="E33">
        <v>4925.46</v>
      </c>
      <c r="F33">
        <v>2115</v>
      </c>
      <c r="G33">
        <v>103339.72000000002</v>
      </c>
    </row>
    <row r="34" spans="2:7" x14ac:dyDescent="0.25">
      <c r="B34" s="2" t="s">
        <v>28</v>
      </c>
      <c r="C34">
        <v>80894.710000000006</v>
      </c>
      <c r="D34">
        <v>2981.06</v>
      </c>
      <c r="E34">
        <v>6862.17</v>
      </c>
      <c r="F34">
        <v>940</v>
      </c>
      <c r="G34">
        <v>91677.94</v>
      </c>
    </row>
    <row r="35" spans="2:7" x14ac:dyDescent="0.25">
      <c r="B35" s="2" t="s">
        <v>29</v>
      </c>
      <c r="C35">
        <v>43915.29</v>
      </c>
      <c r="D35">
        <v>1163.29</v>
      </c>
      <c r="E35">
        <v>3395.22</v>
      </c>
      <c r="G35">
        <v>48473.8</v>
      </c>
    </row>
    <row r="36" spans="2:7" x14ac:dyDescent="0.25">
      <c r="B36" s="2" t="s">
        <v>30</v>
      </c>
      <c r="C36">
        <v>68395.88</v>
      </c>
      <c r="D36">
        <v>4874.7700000000004</v>
      </c>
      <c r="E36">
        <v>2988.75</v>
      </c>
      <c r="F36">
        <v>235</v>
      </c>
      <c r="G36">
        <v>76494.400000000009</v>
      </c>
    </row>
    <row r="37" spans="2:7" x14ac:dyDescent="0.25">
      <c r="B37" s="2" t="s">
        <v>31</v>
      </c>
      <c r="C37">
        <v>62939.9</v>
      </c>
      <c r="D37">
        <v>8879.4699999999993</v>
      </c>
      <c r="E37">
        <v>2773.56</v>
      </c>
      <c r="F37">
        <v>940</v>
      </c>
      <c r="G37">
        <v>75532.929999999993</v>
      </c>
    </row>
    <row r="38" spans="2:7" x14ac:dyDescent="0.25">
      <c r="B38" s="2" t="s">
        <v>32</v>
      </c>
      <c r="C38">
        <v>35656.43</v>
      </c>
      <c r="D38">
        <v>4371.0600000000004</v>
      </c>
      <c r="E38">
        <v>1601.97</v>
      </c>
      <c r="G38">
        <v>41629.46</v>
      </c>
    </row>
    <row r="39" spans="2:7" x14ac:dyDescent="0.25">
      <c r="B39" s="2" t="s">
        <v>33</v>
      </c>
      <c r="C39">
        <v>3566</v>
      </c>
      <c r="D39">
        <v>642.28</v>
      </c>
      <c r="E39">
        <v>454.29</v>
      </c>
      <c r="G39">
        <v>4662.57</v>
      </c>
    </row>
    <row r="40" spans="2:7" x14ac:dyDescent="0.25">
      <c r="B40" s="2" t="s">
        <v>34</v>
      </c>
      <c r="C40">
        <v>37835.26</v>
      </c>
      <c r="D40">
        <v>6311.8</v>
      </c>
      <c r="E40">
        <v>2223.63</v>
      </c>
      <c r="F40">
        <v>1410</v>
      </c>
      <c r="G40">
        <v>47780.69</v>
      </c>
    </row>
    <row r="41" spans="2:7" x14ac:dyDescent="0.25">
      <c r="B41" s="2" t="s">
        <v>35</v>
      </c>
      <c r="C41">
        <v>7132</v>
      </c>
      <c r="E41">
        <v>334.74</v>
      </c>
      <c r="F41">
        <v>235</v>
      </c>
      <c r="G41">
        <v>7701.74</v>
      </c>
    </row>
    <row r="42" spans="2:7" x14ac:dyDescent="0.25">
      <c r="B42" s="2" t="s">
        <v>36</v>
      </c>
      <c r="C42">
        <v>20611.48</v>
      </c>
      <c r="D42">
        <v>1815.96</v>
      </c>
      <c r="E42">
        <v>1075.95</v>
      </c>
      <c r="F42">
        <v>470</v>
      </c>
      <c r="G42">
        <v>23973.39</v>
      </c>
    </row>
    <row r="43" spans="2:7" x14ac:dyDescent="0.25">
      <c r="B43" s="2" t="s">
        <v>37</v>
      </c>
      <c r="C43">
        <v>2025092.17</v>
      </c>
      <c r="D43">
        <v>379449.24</v>
      </c>
      <c r="E43">
        <v>174590.82</v>
      </c>
      <c r="F43">
        <v>281060</v>
      </c>
      <c r="G43">
        <v>2860192.23</v>
      </c>
    </row>
    <row r="44" spans="2:7" x14ac:dyDescent="0.25">
      <c r="B44" s="2" t="s">
        <v>38</v>
      </c>
      <c r="C44">
        <v>828096.52</v>
      </c>
      <c r="D44">
        <v>102573.39</v>
      </c>
      <c r="E44">
        <v>75053.490000000005</v>
      </c>
      <c r="F44">
        <v>109040</v>
      </c>
      <c r="G44">
        <v>1114763.4000000001</v>
      </c>
    </row>
    <row r="45" spans="2:7" x14ac:dyDescent="0.25">
      <c r="B45" s="2" t="s">
        <v>39</v>
      </c>
      <c r="C45">
        <v>64580.26</v>
      </c>
      <c r="D45">
        <v>7300.73</v>
      </c>
      <c r="E45">
        <v>5188.47</v>
      </c>
      <c r="F45">
        <v>2820</v>
      </c>
      <c r="G45">
        <v>79889.460000000006</v>
      </c>
    </row>
    <row r="46" spans="2:7" x14ac:dyDescent="0.25">
      <c r="B46" s="2" t="s">
        <v>40</v>
      </c>
      <c r="C46">
        <v>35588.68</v>
      </c>
      <c r="D46">
        <v>2807.44</v>
      </c>
      <c r="E46">
        <v>2510.5500000000002</v>
      </c>
      <c r="F46">
        <v>470</v>
      </c>
      <c r="G46">
        <v>41376.670000000006</v>
      </c>
    </row>
    <row r="47" spans="2:7" x14ac:dyDescent="0.25">
      <c r="B47" s="2" t="s">
        <v>41</v>
      </c>
      <c r="C47">
        <v>78348.59</v>
      </c>
      <c r="D47">
        <v>6823.14</v>
      </c>
      <c r="E47">
        <v>5857.95</v>
      </c>
      <c r="F47">
        <v>3055</v>
      </c>
      <c r="G47">
        <v>94084.68</v>
      </c>
    </row>
    <row r="48" spans="2:7" x14ac:dyDescent="0.25">
      <c r="B48" s="2" t="s">
        <v>42</v>
      </c>
      <c r="C48">
        <v>32197.41</v>
      </c>
      <c r="D48">
        <v>1950.18</v>
      </c>
      <c r="E48">
        <v>1721.52</v>
      </c>
      <c r="F48">
        <v>1880</v>
      </c>
      <c r="G48">
        <v>37749.109999999993</v>
      </c>
    </row>
    <row r="49" spans="2:7" x14ac:dyDescent="0.25">
      <c r="B49" s="2" t="s">
        <v>43</v>
      </c>
      <c r="C49">
        <v>74764.759999999995</v>
      </c>
      <c r="D49">
        <v>5813.17</v>
      </c>
      <c r="E49">
        <v>6479.61</v>
      </c>
      <c r="F49">
        <v>470</v>
      </c>
      <c r="G49">
        <v>87527.54</v>
      </c>
    </row>
    <row r="50" spans="2:7" x14ac:dyDescent="0.25">
      <c r="B50" s="2" t="s">
        <v>44</v>
      </c>
      <c r="C50">
        <v>28638.55</v>
      </c>
      <c r="D50">
        <v>2546.15</v>
      </c>
      <c r="E50">
        <v>2271.4499999999998</v>
      </c>
      <c r="F50">
        <v>470</v>
      </c>
      <c r="G50">
        <v>33926.15</v>
      </c>
    </row>
    <row r="51" spans="2:7" x14ac:dyDescent="0.25">
      <c r="B51" s="2" t="s">
        <v>45</v>
      </c>
      <c r="C51">
        <v>41543.9</v>
      </c>
      <c r="D51">
        <v>3338.24</v>
      </c>
      <c r="E51">
        <v>2749.65</v>
      </c>
      <c r="F51">
        <v>705</v>
      </c>
      <c r="G51">
        <v>48336.79</v>
      </c>
    </row>
    <row r="52" spans="2:7" x14ac:dyDescent="0.25">
      <c r="B52" s="2" t="s">
        <v>46</v>
      </c>
      <c r="C52">
        <v>65971</v>
      </c>
      <c r="D52">
        <v>13581.83</v>
      </c>
      <c r="E52">
        <v>3801.69</v>
      </c>
      <c r="F52">
        <v>5170</v>
      </c>
      <c r="G52">
        <v>88524.52</v>
      </c>
    </row>
    <row r="53" spans="2:7" x14ac:dyDescent="0.25">
      <c r="B53" s="2" t="s">
        <v>47</v>
      </c>
      <c r="C53">
        <v>48105.34</v>
      </c>
      <c r="D53">
        <v>2766.69</v>
      </c>
      <c r="E53">
        <v>3443.04</v>
      </c>
      <c r="F53">
        <v>470</v>
      </c>
      <c r="G53">
        <v>54785.07</v>
      </c>
    </row>
    <row r="54" spans="2:7" x14ac:dyDescent="0.25">
      <c r="B54" s="2" t="s">
        <v>48</v>
      </c>
      <c r="C54">
        <v>80056.7</v>
      </c>
      <c r="D54">
        <v>9710.1299999999992</v>
      </c>
      <c r="E54">
        <v>5786.22</v>
      </c>
      <c r="F54">
        <v>3525</v>
      </c>
      <c r="G54">
        <v>99078.05</v>
      </c>
    </row>
    <row r="55" spans="2:7" x14ac:dyDescent="0.25">
      <c r="B55" s="2" t="s">
        <v>49</v>
      </c>
      <c r="C55">
        <v>27993.1</v>
      </c>
      <c r="D55">
        <v>1998.9</v>
      </c>
      <c r="E55">
        <v>2582.2800000000002</v>
      </c>
      <c r="F55">
        <v>1175</v>
      </c>
      <c r="G55">
        <v>33749.279999999999</v>
      </c>
    </row>
    <row r="56" spans="2:7" x14ac:dyDescent="0.25">
      <c r="B56" s="2" t="s">
        <v>50</v>
      </c>
      <c r="C56">
        <v>65971</v>
      </c>
      <c r="D56">
        <v>8468.1299999999992</v>
      </c>
      <c r="E56">
        <v>4973.28</v>
      </c>
      <c r="F56">
        <v>8225</v>
      </c>
      <c r="G56">
        <v>87637.41</v>
      </c>
    </row>
    <row r="57" spans="2:7" x14ac:dyDescent="0.25">
      <c r="B57" s="2" t="s">
        <v>51</v>
      </c>
      <c r="C57">
        <v>44953</v>
      </c>
      <c r="D57">
        <v>1589.26</v>
      </c>
      <c r="E57">
        <v>2917.02</v>
      </c>
      <c r="F57">
        <v>1175</v>
      </c>
      <c r="G57">
        <v>50634.28</v>
      </c>
    </row>
    <row r="58" spans="2:7" x14ac:dyDescent="0.25">
      <c r="B58" s="2" t="s">
        <v>52</v>
      </c>
      <c r="C58">
        <v>40367.120000000003</v>
      </c>
      <c r="D58">
        <v>3857.55</v>
      </c>
      <c r="E58">
        <v>1386.78</v>
      </c>
      <c r="G58">
        <v>45611.450000000004</v>
      </c>
    </row>
    <row r="59" spans="2:7" x14ac:dyDescent="0.25">
      <c r="B59" s="2" t="s">
        <v>53</v>
      </c>
      <c r="C59">
        <v>3566</v>
      </c>
      <c r="E59">
        <v>143.46</v>
      </c>
      <c r="G59">
        <v>3709.46</v>
      </c>
    </row>
    <row r="60" spans="2:7" x14ac:dyDescent="0.25">
      <c r="B60" s="2" t="s">
        <v>54</v>
      </c>
      <c r="D60">
        <v>1529.65</v>
      </c>
      <c r="E60">
        <v>191.28</v>
      </c>
      <c r="G60">
        <v>1720.93</v>
      </c>
    </row>
    <row r="61" spans="2:7" x14ac:dyDescent="0.25">
      <c r="B61" s="2" t="s">
        <v>55</v>
      </c>
      <c r="C61">
        <v>3566</v>
      </c>
      <c r="E61">
        <v>239.1</v>
      </c>
      <c r="G61">
        <v>3805.1</v>
      </c>
    </row>
    <row r="62" spans="2:7" x14ac:dyDescent="0.25">
      <c r="B62" s="2" t="s">
        <v>56</v>
      </c>
      <c r="C62">
        <v>289719.67</v>
      </c>
      <c r="D62">
        <v>45219.67</v>
      </c>
      <c r="E62">
        <v>23551.35</v>
      </c>
      <c r="F62">
        <v>10340</v>
      </c>
      <c r="G62">
        <v>368830.68999999994</v>
      </c>
    </row>
    <row r="63" spans="2:7" x14ac:dyDescent="0.25">
      <c r="B63" s="2" t="s">
        <v>57</v>
      </c>
      <c r="C63">
        <v>10698</v>
      </c>
      <c r="D63">
        <v>1438.48</v>
      </c>
      <c r="E63">
        <v>1625.88</v>
      </c>
      <c r="F63">
        <v>1880</v>
      </c>
      <c r="G63">
        <v>15642.36</v>
      </c>
    </row>
    <row r="64" spans="2:7" x14ac:dyDescent="0.25">
      <c r="B64" s="2" t="s">
        <v>58</v>
      </c>
      <c r="C64">
        <v>3566</v>
      </c>
      <c r="D64">
        <v>1030.6500000000001</v>
      </c>
      <c r="E64">
        <v>167.37</v>
      </c>
      <c r="G64">
        <v>4764.0199999999995</v>
      </c>
    </row>
    <row r="65" spans="2:7" x14ac:dyDescent="0.25">
      <c r="B65" s="2" t="s">
        <v>60</v>
      </c>
      <c r="C65">
        <v>10698</v>
      </c>
      <c r="D65">
        <v>1215.28</v>
      </c>
      <c r="E65">
        <v>1625.88</v>
      </c>
      <c r="F65">
        <v>470</v>
      </c>
      <c r="G65">
        <v>14009.16</v>
      </c>
    </row>
    <row r="66" spans="2:7" x14ac:dyDescent="0.25">
      <c r="B66" s="2" t="s">
        <v>61</v>
      </c>
      <c r="C66">
        <v>3566</v>
      </c>
      <c r="D66">
        <v>1396.4</v>
      </c>
      <c r="E66">
        <v>191.28</v>
      </c>
      <c r="G66">
        <v>5153.6799999999994</v>
      </c>
    </row>
    <row r="67" spans="2:7" x14ac:dyDescent="0.25">
      <c r="B67" s="2" t="s">
        <v>62</v>
      </c>
      <c r="C67">
        <v>144298.19</v>
      </c>
      <c r="D67">
        <v>12476.58</v>
      </c>
      <c r="E67">
        <v>12218.01</v>
      </c>
      <c r="F67">
        <v>2350</v>
      </c>
      <c r="G67">
        <v>171342.78</v>
      </c>
    </row>
    <row r="68" spans="2:7" x14ac:dyDescent="0.25">
      <c r="B68" s="2" t="s">
        <v>63</v>
      </c>
      <c r="C68">
        <v>89150</v>
      </c>
      <c r="D68">
        <v>4854.22</v>
      </c>
      <c r="E68">
        <v>7101.27</v>
      </c>
      <c r="F68">
        <v>6815</v>
      </c>
      <c r="G68">
        <v>107920.49</v>
      </c>
    </row>
    <row r="69" spans="2:7" x14ac:dyDescent="0.25">
      <c r="B69" s="2" t="s">
        <v>64</v>
      </c>
      <c r="C69">
        <v>248428.96</v>
      </c>
      <c r="D69">
        <v>20448.37</v>
      </c>
      <c r="E69">
        <v>19367.099999999999</v>
      </c>
      <c r="F69">
        <v>6345</v>
      </c>
      <c r="G69">
        <v>294589.43</v>
      </c>
    </row>
    <row r="70" spans="2:7" x14ac:dyDescent="0.25">
      <c r="B70" s="2" t="s">
        <v>65</v>
      </c>
      <c r="C70">
        <v>99502.1</v>
      </c>
      <c r="D70">
        <v>5624.06</v>
      </c>
      <c r="E70">
        <v>8248.9500000000007</v>
      </c>
      <c r="F70">
        <v>940</v>
      </c>
      <c r="G70">
        <v>114315.11</v>
      </c>
    </row>
    <row r="71" spans="2:7" x14ac:dyDescent="0.25">
      <c r="B71" s="2" t="s">
        <v>66</v>
      </c>
      <c r="C71">
        <v>3566</v>
      </c>
      <c r="E71">
        <v>239.1</v>
      </c>
      <c r="F71">
        <v>235</v>
      </c>
      <c r="G71">
        <v>4040.1</v>
      </c>
    </row>
    <row r="72" spans="2:7" x14ac:dyDescent="0.25">
      <c r="B72" s="2" t="s">
        <v>67</v>
      </c>
      <c r="D72">
        <v>1861.19</v>
      </c>
      <c r="E72">
        <v>191.28</v>
      </c>
      <c r="G72">
        <v>2052.4700000000003</v>
      </c>
    </row>
    <row r="73" spans="2:7" x14ac:dyDescent="0.25">
      <c r="B73" s="2" t="s">
        <v>68</v>
      </c>
      <c r="C73">
        <v>22462.23</v>
      </c>
      <c r="D73">
        <v>981.56</v>
      </c>
      <c r="E73">
        <v>1171.5899999999999</v>
      </c>
      <c r="F73">
        <v>470</v>
      </c>
      <c r="G73">
        <v>25085.38</v>
      </c>
    </row>
    <row r="74" spans="2:7" x14ac:dyDescent="0.25">
      <c r="B74" s="2" t="s">
        <v>69</v>
      </c>
      <c r="C74">
        <v>16407.169999999998</v>
      </c>
      <c r="D74">
        <v>20.07</v>
      </c>
      <c r="E74">
        <v>741.21</v>
      </c>
      <c r="F74">
        <v>235</v>
      </c>
      <c r="G74">
        <v>17403.449999999997</v>
      </c>
    </row>
    <row r="75" spans="2:7" x14ac:dyDescent="0.25">
      <c r="B75" s="2" t="s">
        <v>70</v>
      </c>
      <c r="C75">
        <v>250957.25</v>
      </c>
      <c r="D75">
        <v>45743.7</v>
      </c>
      <c r="E75">
        <v>18171.599999999999</v>
      </c>
      <c r="F75">
        <v>6815</v>
      </c>
      <c r="G75">
        <v>321687.55</v>
      </c>
    </row>
    <row r="76" spans="2:7" x14ac:dyDescent="0.25">
      <c r="B76" s="2" t="s">
        <v>71</v>
      </c>
      <c r="C76">
        <v>87812.75</v>
      </c>
      <c r="D76">
        <v>12222.54</v>
      </c>
      <c r="E76">
        <v>7268.64</v>
      </c>
      <c r="F76">
        <v>3290</v>
      </c>
      <c r="G76">
        <v>110593.93000000001</v>
      </c>
    </row>
    <row r="77" spans="2:7" x14ac:dyDescent="0.25">
      <c r="B77" s="2" t="s">
        <v>72</v>
      </c>
      <c r="C77">
        <v>196130</v>
      </c>
      <c r="D77">
        <v>7714.61</v>
      </c>
      <c r="E77">
        <v>11500.71</v>
      </c>
      <c r="F77">
        <v>2820</v>
      </c>
      <c r="G77">
        <v>218165.31999999998</v>
      </c>
    </row>
    <row r="78" spans="2:7" x14ac:dyDescent="0.25">
      <c r="B78" s="2" t="s">
        <v>73</v>
      </c>
      <c r="C78">
        <v>51482.34</v>
      </c>
      <c r="D78">
        <v>2468.88</v>
      </c>
      <c r="E78">
        <v>2534.46</v>
      </c>
      <c r="G78">
        <v>56485.679999999993</v>
      </c>
    </row>
    <row r="79" spans="2:7" x14ac:dyDescent="0.25">
      <c r="B79" s="2" t="s">
        <v>74</v>
      </c>
      <c r="C79">
        <v>280783.27</v>
      </c>
      <c r="D79">
        <v>31016.61</v>
      </c>
      <c r="E79">
        <v>21925.47</v>
      </c>
      <c r="F79">
        <v>7520</v>
      </c>
      <c r="G79">
        <v>341245.35</v>
      </c>
    </row>
    <row r="80" spans="2:7" x14ac:dyDescent="0.25">
      <c r="B80" s="2" t="s">
        <v>75</v>
      </c>
      <c r="C80">
        <v>109351.39</v>
      </c>
      <c r="D80">
        <v>8317.7199999999993</v>
      </c>
      <c r="E80">
        <v>8798.8799999999992</v>
      </c>
      <c r="F80">
        <v>2585</v>
      </c>
      <c r="G80">
        <v>129052.99</v>
      </c>
    </row>
    <row r="81" spans="2:7" x14ac:dyDescent="0.25">
      <c r="B81" s="2" t="s">
        <v>76</v>
      </c>
      <c r="C81">
        <v>3566</v>
      </c>
      <c r="D81">
        <v>24.67</v>
      </c>
      <c r="E81">
        <v>382.56</v>
      </c>
      <c r="G81">
        <v>3973.23</v>
      </c>
    </row>
    <row r="82" spans="2:7" x14ac:dyDescent="0.25">
      <c r="B82" s="2" t="s">
        <v>77</v>
      </c>
      <c r="C82">
        <v>18036.830000000002</v>
      </c>
      <c r="D82">
        <v>2797.88</v>
      </c>
      <c r="E82">
        <v>1482.42</v>
      </c>
      <c r="F82">
        <v>470</v>
      </c>
      <c r="G82">
        <v>22787.130000000005</v>
      </c>
    </row>
    <row r="83" spans="2:7" x14ac:dyDescent="0.25">
      <c r="B83" s="2" t="s">
        <v>78</v>
      </c>
      <c r="C83">
        <v>12331.23</v>
      </c>
      <c r="D83">
        <v>1809.92</v>
      </c>
      <c r="E83">
        <v>502.11</v>
      </c>
      <c r="F83">
        <v>235</v>
      </c>
      <c r="G83">
        <v>14878.26</v>
      </c>
    </row>
    <row r="84" spans="2:7" x14ac:dyDescent="0.25">
      <c r="B84" s="2" t="s">
        <v>79</v>
      </c>
      <c r="C84">
        <v>3566</v>
      </c>
      <c r="E84">
        <v>239.1</v>
      </c>
      <c r="G84">
        <v>3805.1</v>
      </c>
    </row>
    <row r="85" spans="2:7" x14ac:dyDescent="0.25">
      <c r="B85" s="2" t="s">
        <v>80</v>
      </c>
      <c r="C85">
        <v>29005.84</v>
      </c>
      <c r="D85">
        <v>2117.88</v>
      </c>
      <c r="E85">
        <v>1171.5899999999999</v>
      </c>
      <c r="G85">
        <v>32295.31</v>
      </c>
    </row>
    <row r="86" spans="2:7" x14ac:dyDescent="0.25">
      <c r="B86" s="2" t="s">
        <v>81</v>
      </c>
      <c r="C86">
        <v>13807.55</v>
      </c>
      <c r="D86">
        <v>1637.38</v>
      </c>
      <c r="E86">
        <v>478.2</v>
      </c>
      <c r="G86">
        <v>15923.130000000001</v>
      </c>
    </row>
    <row r="87" spans="2:7" x14ac:dyDescent="0.25">
      <c r="B87" s="2" t="s">
        <v>82</v>
      </c>
      <c r="C87">
        <v>22893.72</v>
      </c>
      <c r="D87">
        <v>2278.4499999999998</v>
      </c>
      <c r="E87">
        <v>597.75</v>
      </c>
      <c r="G87">
        <v>25769.920000000002</v>
      </c>
    </row>
    <row r="88" spans="2:7" x14ac:dyDescent="0.25">
      <c r="B88" s="2" t="s">
        <v>83</v>
      </c>
      <c r="C88">
        <v>26602.36</v>
      </c>
      <c r="D88">
        <v>1810.4</v>
      </c>
      <c r="E88">
        <v>932.49</v>
      </c>
      <c r="G88">
        <v>29345.250000000004</v>
      </c>
    </row>
    <row r="89" spans="2:7" x14ac:dyDescent="0.25">
      <c r="B89" s="2" t="s">
        <v>84</v>
      </c>
      <c r="C89">
        <v>12267.04</v>
      </c>
      <c r="D89">
        <v>26</v>
      </c>
      <c r="E89">
        <v>263.01</v>
      </c>
      <c r="F89">
        <v>470</v>
      </c>
      <c r="G89">
        <v>13026.050000000001</v>
      </c>
    </row>
    <row r="90" spans="2:7" x14ac:dyDescent="0.25">
      <c r="B90" s="2" t="s">
        <v>85</v>
      </c>
      <c r="C90">
        <v>3566</v>
      </c>
      <c r="E90">
        <v>119.55</v>
      </c>
      <c r="G90">
        <v>3685.55</v>
      </c>
    </row>
    <row r="91" spans="2:7" x14ac:dyDescent="0.25">
      <c r="B91" s="2" t="s">
        <v>86</v>
      </c>
      <c r="C91">
        <v>58660.7</v>
      </c>
      <c r="D91">
        <v>5797.45</v>
      </c>
      <c r="E91">
        <v>3658.23</v>
      </c>
      <c r="F91">
        <v>940</v>
      </c>
      <c r="G91">
        <v>69056.37999999999</v>
      </c>
    </row>
    <row r="92" spans="2:7" x14ac:dyDescent="0.25">
      <c r="B92" s="2" t="s">
        <v>87</v>
      </c>
      <c r="C92">
        <v>49271.42</v>
      </c>
      <c r="D92">
        <v>3700.61</v>
      </c>
      <c r="E92">
        <v>4877.6400000000003</v>
      </c>
      <c r="F92">
        <v>235</v>
      </c>
      <c r="G92">
        <v>58084.67</v>
      </c>
    </row>
    <row r="93" spans="2:7" x14ac:dyDescent="0.25">
      <c r="B93" s="2" t="s">
        <v>88</v>
      </c>
      <c r="C93">
        <v>57590.9</v>
      </c>
      <c r="D93">
        <v>3080.57</v>
      </c>
      <c r="E93">
        <v>3610.41</v>
      </c>
      <c r="F93">
        <v>470</v>
      </c>
      <c r="G93">
        <v>64751.880000000005</v>
      </c>
    </row>
    <row r="94" spans="2:7" x14ac:dyDescent="0.25">
      <c r="B94" s="2" t="s">
        <v>89</v>
      </c>
      <c r="C94">
        <v>46358</v>
      </c>
      <c r="D94">
        <v>4817.34</v>
      </c>
      <c r="E94">
        <v>4734.18</v>
      </c>
      <c r="F94">
        <v>470</v>
      </c>
      <c r="G94">
        <v>56379.519999999997</v>
      </c>
    </row>
    <row r="95" spans="2:7" x14ac:dyDescent="0.25">
      <c r="B95" s="2" t="s">
        <v>90</v>
      </c>
      <c r="C95">
        <v>891892.26</v>
      </c>
      <c r="D95">
        <v>93851.22</v>
      </c>
      <c r="E95">
        <v>76464.179999999993</v>
      </c>
      <c r="F95">
        <v>28905</v>
      </c>
      <c r="G95">
        <v>1091112.6599999999</v>
      </c>
    </row>
    <row r="96" spans="2:7" x14ac:dyDescent="0.25">
      <c r="B96" s="2" t="s">
        <v>91</v>
      </c>
      <c r="C96">
        <v>794219.52000000002</v>
      </c>
      <c r="D96">
        <v>66834.23</v>
      </c>
      <c r="E96">
        <v>75268.679999999993</v>
      </c>
      <c r="F96">
        <v>19270</v>
      </c>
      <c r="G96">
        <v>955592.42999999993</v>
      </c>
    </row>
    <row r="97" spans="2:7" x14ac:dyDescent="0.25">
      <c r="B97" s="2" t="s">
        <v>92</v>
      </c>
      <c r="C97">
        <v>455306.88</v>
      </c>
      <c r="D97">
        <v>69359.34</v>
      </c>
      <c r="E97">
        <v>38782.019999999997</v>
      </c>
      <c r="F97">
        <v>19035</v>
      </c>
      <c r="G97">
        <v>582483.24</v>
      </c>
    </row>
    <row r="98" spans="2:7" x14ac:dyDescent="0.25">
      <c r="B98" s="2" t="s">
        <v>93</v>
      </c>
      <c r="C98">
        <v>185895.58</v>
      </c>
      <c r="D98">
        <v>19659.060000000001</v>
      </c>
      <c r="E98">
        <v>16928.28</v>
      </c>
      <c r="F98">
        <v>8225</v>
      </c>
      <c r="G98">
        <v>230707.91999999998</v>
      </c>
    </row>
    <row r="99" spans="2:7" x14ac:dyDescent="0.25">
      <c r="B99" s="2" t="s">
        <v>94</v>
      </c>
      <c r="C99">
        <v>39226</v>
      </c>
      <c r="D99">
        <v>2363.69</v>
      </c>
      <c r="E99">
        <v>2964.84</v>
      </c>
      <c r="F99">
        <v>1175</v>
      </c>
      <c r="G99">
        <v>45729.53</v>
      </c>
    </row>
    <row r="100" spans="2:7" x14ac:dyDescent="0.25">
      <c r="B100" s="2" t="s">
        <v>95</v>
      </c>
      <c r="C100">
        <v>90444.46</v>
      </c>
      <c r="D100">
        <v>8185.56</v>
      </c>
      <c r="E100">
        <v>7579.47</v>
      </c>
      <c r="F100">
        <v>1410</v>
      </c>
      <c r="G100">
        <v>107619.49</v>
      </c>
    </row>
    <row r="101" spans="2:7" x14ac:dyDescent="0.25">
      <c r="B101" s="2" t="s">
        <v>96</v>
      </c>
      <c r="C101">
        <v>74886</v>
      </c>
      <c r="D101">
        <v>6546.97</v>
      </c>
      <c r="E101">
        <v>6909.99</v>
      </c>
      <c r="F101">
        <v>1410</v>
      </c>
      <c r="G101">
        <v>89752.960000000006</v>
      </c>
    </row>
    <row r="102" spans="2:7" x14ac:dyDescent="0.25">
      <c r="B102" s="2" t="s">
        <v>97</v>
      </c>
      <c r="C102">
        <v>53490</v>
      </c>
      <c r="D102">
        <v>8000.81</v>
      </c>
      <c r="E102">
        <v>4662.45</v>
      </c>
      <c r="F102">
        <v>2115</v>
      </c>
      <c r="G102">
        <v>68268.259999999995</v>
      </c>
    </row>
    <row r="103" spans="2:7" x14ac:dyDescent="0.25">
      <c r="B103" s="2" t="s">
        <v>98</v>
      </c>
      <c r="C103">
        <v>65971</v>
      </c>
      <c r="D103">
        <v>8666.31</v>
      </c>
      <c r="E103">
        <v>5427.57</v>
      </c>
      <c r="F103">
        <v>2820</v>
      </c>
      <c r="G103">
        <v>82884.88</v>
      </c>
    </row>
    <row r="104" spans="2:7" x14ac:dyDescent="0.25">
      <c r="B104" s="2" t="s">
        <v>99</v>
      </c>
      <c r="C104">
        <v>3566</v>
      </c>
      <c r="E104">
        <v>263.01</v>
      </c>
      <c r="G104">
        <v>3829.01</v>
      </c>
    </row>
    <row r="105" spans="2:7" x14ac:dyDescent="0.25">
      <c r="B105" s="2" t="s">
        <v>100</v>
      </c>
      <c r="C105">
        <v>196486.6</v>
      </c>
      <c r="D105">
        <v>18118.77</v>
      </c>
      <c r="E105">
        <v>13963.44</v>
      </c>
      <c r="F105">
        <v>1645</v>
      </c>
      <c r="G105">
        <v>230213.81</v>
      </c>
    </row>
    <row r="106" spans="2:7" x14ac:dyDescent="0.25">
      <c r="B106" s="2" t="s">
        <v>101</v>
      </c>
      <c r="C106">
        <v>181616.38</v>
      </c>
      <c r="D106">
        <v>14113.59</v>
      </c>
      <c r="E106">
        <v>15302.4</v>
      </c>
      <c r="F106">
        <v>2350</v>
      </c>
      <c r="G106">
        <v>213382.37</v>
      </c>
    </row>
    <row r="107" spans="2:7" x14ac:dyDescent="0.25">
      <c r="B107" s="2" t="s">
        <v>102</v>
      </c>
      <c r="C107">
        <v>106730.38</v>
      </c>
      <c r="D107">
        <v>5825.5</v>
      </c>
      <c r="E107">
        <v>8607.6</v>
      </c>
      <c r="F107">
        <v>1880</v>
      </c>
      <c r="G107">
        <v>123043.48000000001</v>
      </c>
    </row>
    <row r="108" spans="2:7" x14ac:dyDescent="0.25">
      <c r="B108" s="2" t="s">
        <v>103</v>
      </c>
      <c r="C108">
        <v>401470.98</v>
      </c>
      <c r="D108">
        <v>24988.46</v>
      </c>
      <c r="E108">
        <v>32541.51</v>
      </c>
      <c r="F108">
        <v>4700</v>
      </c>
      <c r="G108">
        <v>463700.95</v>
      </c>
    </row>
    <row r="109" spans="2:7" x14ac:dyDescent="0.25">
      <c r="B109" s="2" t="s">
        <v>104</v>
      </c>
      <c r="C109">
        <v>187510.98</v>
      </c>
      <c r="D109">
        <v>8138.29</v>
      </c>
      <c r="E109">
        <v>14441.64</v>
      </c>
      <c r="F109">
        <v>1175</v>
      </c>
      <c r="G109">
        <v>211265.91000000003</v>
      </c>
    </row>
    <row r="110" spans="2:7" x14ac:dyDescent="0.25">
      <c r="B110" s="2" t="s">
        <v>105</v>
      </c>
      <c r="C110">
        <v>245982.68</v>
      </c>
      <c r="D110">
        <v>69350.39</v>
      </c>
      <c r="E110">
        <v>16689.18</v>
      </c>
      <c r="F110">
        <v>8225</v>
      </c>
      <c r="G110">
        <v>340247.25</v>
      </c>
    </row>
    <row r="111" spans="2:7" x14ac:dyDescent="0.25">
      <c r="B111" s="2" t="s">
        <v>106</v>
      </c>
      <c r="C111">
        <v>46358</v>
      </c>
      <c r="D111">
        <v>10074.32</v>
      </c>
      <c r="E111">
        <v>4064.7</v>
      </c>
      <c r="F111">
        <v>1410</v>
      </c>
      <c r="G111">
        <v>61907.02</v>
      </c>
    </row>
    <row r="112" spans="2:7" x14ac:dyDescent="0.25">
      <c r="B112" s="2" t="s">
        <v>107</v>
      </c>
      <c r="C112">
        <v>35660</v>
      </c>
      <c r="D112">
        <v>3761.55</v>
      </c>
      <c r="E112">
        <v>2582.2800000000002</v>
      </c>
      <c r="F112">
        <v>470</v>
      </c>
      <c r="G112">
        <v>42473.83</v>
      </c>
    </row>
    <row r="113" spans="2:7" x14ac:dyDescent="0.25">
      <c r="B113" s="2" t="s">
        <v>108</v>
      </c>
      <c r="C113">
        <v>163811.34</v>
      </c>
      <c r="D113">
        <v>7774.46</v>
      </c>
      <c r="E113">
        <v>12146.28</v>
      </c>
      <c r="F113">
        <v>1175</v>
      </c>
      <c r="G113">
        <v>184907.08</v>
      </c>
    </row>
    <row r="114" spans="2:7" x14ac:dyDescent="0.25">
      <c r="B114" s="2" t="s">
        <v>109</v>
      </c>
      <c r="C114">
        <v>92819.41</v>
      </c>
      <c r="D114">
        <v>3113.82</v>
      </c>
      <c r="E114">
        <v>6120.96</v>
      </c>
      <c r="G114">
        <v>102054.19000000002</v>
      </c>
    </row>
    <row r="115" spans="2:7" x14ac:dyDescent="0.25">
      <c r="B115" s="2" t="s">
        <v>110</v>
      </c>
      <c r="C115">
        <v>1421322.02</v>
      </c>
      <c r="D115">
        <v>79958.77</v>
      </c>
      <c r="E115">
        <v>115724.4</v>
      </c>
      <c r="F115">
        <v>34780</v>
      </c>
      <c r="G115">
        <v>1651785.19</v>
      </c>
    </row>
    <row r="116" spans="2:7" x14ac:dyDescent="0.25">
      <c r="B116" s="2" t="s">
        <v>111</v>
      </c>
      <c r="C116">
        <v>775462.36</v>
      </c>
      <c r="D116">
        <v>36344.92</v>
      </c>
      <c r="E116">
        <v>64724.37</v>
      </c>
      <c r="F116">
        <v>15980</v>
      </c>
      <c r="G116">
        <v>892511.65</v>
      </c>
    </row>
    <row r="117" spans="2:7" x14ac:dyDescent="0.25">
      <c r="B117" s="2" t="s">
        <v>112</v>
      </c>
      <c r="C117">
        <v>25329.3</v>
      </c>
      <c r="D117">
        <v>2691.84</v>
      </c>
      <c r="E117">
        <v>1028.1300000000001</v>
      </c>
      <c r="G117">
        <v>29049.27</v>
      </c>
    </row>
    <row r="118" spans="2:7" x14ac:dyDescent="0.25">
      <c r="B118" s="2" t="s">
        <v>113</v>
      </c>
      <c r="C118">
        <v>9881.39</v>
      </c>
      <c r="E118">
        <v>239.1</v>
      </c>
      <c r="G118">
        <v>10120.49</v>
      </c>
    </row>
    <row r="119" spans="2:7" x14ac:dyDescent="0.25">
      <c r="B119" s="2" t="s">
        <v>114</v>
      </c>
      <c r="C119">
        <v>10876.3</v>
      </c>
      <c r="E119">
        <v>478.2</v>
      </c>
      <c r="G119">
        <v>11354.5</v>
      </c>
    </row>
    <row r="120" spans="2:7" x14ac:dyDescent="0.25">
      <c r="B120" s="2" t="s">
        <v>115</v>
      </c>
      <c r="C120">
        <v>7488.6</v>
      </c>
      <c r="E120">
        <v>478.2</v>
      </c>
      <c r="G120">
        <v>7966.8</v>
      </c>
    </row>
    <row r="121" spans="2:7" x14ac:dyDescent="0.25">
      <c r="B121" s="2" t="s">
        <v>116</v>
      </c>
      <c r="C121">
        <v>149208.57</v>
      </c>
      <c r="D121">
        <v>11584.62</v>
      </c>
      <c r="E121">
        <v>12863.58</v>
      </c>
      <c r="F121">
        <v>705</v>
      </c>
      <c r="G121">
        <v>174361.77</v>
      </c>
    </row>
    <row r="122" spans="2:7" x14ac:dyDescent="0.25">
      <c r="B122" s="2" t="s">
        <v>117</v>
      </c>
      <c r="C122">
        <v>58211.38</v>
      </c>
      <c r="D122">
        <v>4100.7</v>
      </c>
      <c r="E122">
        <v>6814.35</v>
      </c>
      <c r="F122">
        <v>940</v>
      </c>
      <c r="G122">
        <v>70066.429999999993</v>
      </c>
    </row>
    <row r="123" spans="2:7" x14ac:dyDescent="0.25">
      <c r="B123" s="2" t="s">
        <v>118</v>
      </c>
      <c r="C123">
        <v>5349</v>
      </c>
      <c r="E123">
        <v>286.92</v>
      </c>
      <c r="G123">
        <v>5635.92</v>
      </c>
    </row>
    <row r="124" spans="2:7" x14ac:dyDescent="0.25">
      <c r="B124" s="2" t="s">
        <v>119</v>
      </c>
      <c r="C124">
        <v>174555.7</v>
      </c>
      <c r="D124">
        <v>3403.16</v>
      </c>
      <c r="E124">
        <v>16808.73</v>
      </c>
      <c r="F124">
        <v>2820</v>
      </c>
      <c r="G124">
        <v>197587.59000000003</v>
      </c>
    </row>
    <row r="125" spans="2:7" x14ac:dyDescent="0.25">
      <c r="B125" s="2" t="s">
        <v>120</v>
      </c>
      <c r="C125">
        <v>58375.42</v>
      </c>
      <c r="D125">
        <v>2412.3000000000002</v>
      </c>
      <c r="E125">
        <v>3801.69</v>
      </c>
      <c r="F125">
        <v>940</v>
      </c>
      <c r="G125">
        <v>65529.41</v>
      </c>
    </row>
    <row r="126" spans="2:7" x14ac:dyDescent="0.25">
      <c r="B126" s="2" t="s">
        <v>121</v>
      </c>
      <c r="C126">
        <v>72211.5</v>
      </c>
      <c r="D126">
        <v>280.14999999999998</v>
      </c>
      <c r="E126">
        <v>5188.47</v>
      </c>
      <c r="F126">
        <v>470</v>
      </c>
      <c r="G126">
        <v>78150.12</v>
      </c>
    </row>
    <row r="127" spans="2:7" x14ac:dyDescent="0.25">
      <c r="B127" s="2" t="s">
        <v>122</v>
      </c>
      <c r="C127">
        <v>36373.199999999997</v>
      </c>
      <c r="D127">
        <v>760.89</v>
      </c>
      <c r="E127">
        <v>1601.97</v>
      </c>
      <c r="F127">
        <v>235</v>
      </c>
      <c r="G127">
        <v>38971.06</v>
      </c>
    </row>
    <row r="128" spans="2:7" x14ac:dyDescent="0.25">
      <c r="B128" s="2" t="s">
        <v>123</v>
      </c>
      <c r="C128">
        <v>811860.52</v>
      </c>
      <c r="D128">
        <v>47450.239999999998</v>
      </c>
      <c r="E128">
        <v>58722.96</v>
      </c>
      <c r="F128">
        <v>17390</v>
      </c>
      <c r="G128">
        <v>935423.72</v>
      </c>
    </row>
    <row r="129" spans="2:7" x14ac:dyDescent="0.25">
      <c r="B129" s="2" t="s">
        <v>124</v>
      </c>
      <c r="C129">
        <v>335118.42</v>
      </c>
      <c r="D129">
        <v>20289.73</v>
      </c>
      <c r="E129">
        <v>24579.48</v>
      </c>
      <c r="F129">
        <v>7520</v>
      </c>
      <c r="G129">
        <v>387507.62999999995</v>
      </c>
    </row>
    <row r="130" spans="2:7" x14ac:dyDescent="0.25">
      <c r="B130" s="2" t="s">
        <v>125</v>
      </c>
      <c r="C130">
        <v>3851.28</v>
      </c>
      <c r="D130">
        <v>356.08</v>
      </c>
      <c r="E130">
        <v>263.01</v>
      </c>
      <c r="G130">
        <v>4470.3700000000008</v>
      </c>
    </row>
    <row r="131" spans="2:7" x14ac:dyDescent="0.25">
      <c r="B131" s="2" t="s">
        <v>126</v>
      </c>
      <c r="C131">
        <v>78452</v>
      </c>
      <c r="D131">
        <v>6604.41</v>
      </c>
      <c r="E131">
        <v>7220.82</v>
      </c>
      <c r="G131">
        <v>92277.23000000001</v>
      </c>
    </row>
    <row r="132" spans="2:7" x14ac:dyDescent="0.25">
      <c r="B132" s="2" t="s">
        <v>127</v>
      </c>
      <c r="C132">
        <v>53333.1</v>
      </c>
      <c r="D132">
        <v>3411.99</v>
      </c>
      <c r="E132">
        <v>4088.61</v>
      </c>
      <c r="F132">
        <v>470</v>
      </c>
      <c r="G132">
        <v>61303.7</v>
      </c>
    </row>
    <row r="133" spans="2:7" x14ac:dyDescent="0.25">
      <c r="B133" s="2" t="s">
        <v>128</v>
      </c>
      <c r="C133">
        <v>42799.13</v>
      </c>
      <c r="D133">
        <v>1895.77</v>
      </c>
      <c r="E133">
        <v>2630.1</v>
      </c>
      <c r="F133">
        <v>235</v>
      </c>
      <c r="G133">
        <v>47559.999999999993</v>
      </c>
    </row>
    <row r="134" spans="2:7" x14ac:dyDescent="0.25">
      <c r="B134" s="2" t="s">
        <v>129</v>
      </c>
      <c r="C134">
        <v>28531.57</v>
      </c>
      <c r="D134">
        <v>1198.83</v>
      </c>
      <c r="E134">
        <v>1362.87</v>
      </c>
      <c r="G134">
        <v>31093.27</v>
      </c>
    </row>
    <row r="135" spans="2:7" x14ac:dyDescent="0.25">
      <c r="B135" s="2" t="s">
        <v>130</v>
      </c>
      <c r="C135">
        <v>3566</v>
      </c>
      <c r="D135">
        <v>1529.89</v>
      </c>
      <c r="E135">
        <v>191.28</v>
      </c>
      <c r="G135">
        <v>5287.17</v>
      </c>
    </row>
    <row r="136" spans="2:7" x14ac:dyDescent="0.25">
      <c r="B136" s="2" t="s">
        <v>131</v>
      </c>
      <c r="C136">
        <v>3566</v>
      </c>
      <c r="D136">
        <v>1856.23</v>
      </c>
      <c r="E136">
        <v>100</v>
      </c>
      <c r="G136">
        <v>5522.23</v>
      </c>
    </row>
    <row r="137" spans="2:7" x14ac:dyDescent="0.25">
      <c r="B137" s="2" t="s">
        <v>132</v>
      </c>
      <c r="C137">
        <v>3566</v>
      </c>
      <c r="D137">
        <v>2013.53</v>
      </c>
      <c r="E137">
        <v>382.56</v>
      </c>
      <c r="G137">
        <v>5962.09</v>
      </c>
    </row>
    <row r="138" spans="2:7" x14ac:dyDescent="0.25">
      <c r="B138" s="2" t="s">
        <v>133</v>
      </c>
      <c r="C138">
        <v>3566</v>
      </c>
      <c r="D138">
        <v>2385.8200000000002</v>
      </c>
      <c r="E138">
        <v>119.55</v>
      </c>
      <c r="G138">
        <v>6071.37</v>
      </c>
    </row>
    <row r="139" spans="2:7" x14ac:dyDescent="0.25">
      <c r="B139" s="2" t="s">
        <v>134</v>
      </c>
      <c r="C139">
        <v>3566</v>
      </c>
      <c r="E139">
        <v>100</v>
      </c>
      <c r="G139">
        <v>3666</v>
      </c>
    </row>
    <row r="140" spans="2:7" x14ac:dyDescent="0.25">
      <c r="B140" s="2" t="s">
        <v>135</v>
      </c>
      <c r="C140">
        <v>425566.44</v>
      </c>
      <c r="D140">
        <v>166347.24</v>
      </c>
      <c r="E140">
        <v>31465.56</v>
      </c>
      <c r="F140">
        <v>285055</v>
      </c>
      <c r="G140">
        <v>908434.24</v>
      </c>
    </row>
    <row r="141" spans="2:7" x14ac:dyDescent="0.25">
      <c r="B141" s="2" t="s">
        <v>136</v>
      </c>
      <c r="C141">
        <v>156583.06</v>
      </c>
      <c r="D141">
        <v>60484.22</v>
      </c>
      <c r="E141">
        <v>13676.52</v>
      </c>
      <c r="F141">
        <v>127840</v>
      </c>
      <c r="G141">
        <v>358583.80000000005</v>
      </c>
    </row>
    <row r="142" spans="2:7" x14ac:dyDescent="0.25">
      <c r="B142" s="2" t="s">
        <v>137</v>
      </c>
      <c r="C142">
        <v>194133.04</v>
      </c>
      <c r="D142">
        <v>33253.699999999997</v>
      </c>
      <c r="E142">
        <v>13676.52</v>
      </c>
      <c r="F142">
        <v>65095</v>
      </c>
      <c r="G142">
        <v>306158.26</v>
      </c>
    </row>
    <row r="143" spans="2:7" x14ac:dyDescent="0.25">
      <c r="B143" s="2" t="s">
        <v>138</v>
      </c>
      <c r="C143">
        <v>82481.58</v>
      </c>
      <c r="D143">
        <v>8784.92</v>
      </c>
      <c r="E143">
        <v>5666.67</v>
      </c>
      <c r="F143">
        <v>25380</v>
      </c>
      <c r="G143">
        <v>122313.17</v>
      </c>
    </row>
    <row r="144" spans="2:7" x14ac:dyDescent="0.25">
      <c r="B144" s="2" t="s">
        <v>139</v>
      </c>
      <c r="C144">
        <v>21396</v>
      </c>
      <c r="D144">
        <v>4528.12</v>
      </c>
      <c r="E144">
        <v>1601.97</v>
      </c>
      <c r="F144">
        <v>12690</v>
      </c>
      <c r="G144">
        <v>40216.089999999997</v>
      </c>
    </row>
    <row r="145" spans="2:7" x14ac:dyDescent="0.25">
      <c r="B145" s="2" t="s">
        <v>140</v>
      </c>
      <c r="C145">
        <v>49032.5</v>
      </c>
      <c r="D145">
        <v>4301.78</v>
      </c>
      <c r="E145">
        <v>1315.05</v>
      </c>
      <c r="G145">
        <v>54649.33</v>
      </c>
    </row>
    <row r="146" spans="2:7" x14ac:dyDescent="0.25">
      <c r="B146" s="2" t="s">
        <v>141</v>
      </c>
      <c r="C146">
        <v>39190.339999999997</v>
      </c>
      <c r="D146">
        <v>2395.13</v>
      </c>
      <c r="E146">
        <v>1960.62</v>
      </c>
      <c r="F146">
        <v>235</v>
      </c>
      <c r="G146">
        <v>43781.09</v>
      </c>
    </row>
    <row r="147" spans="2:7" x14ac:dyDescent="0.25">
      <c r="B147" s="2" t="s">
        <v>142</v>
      </c>
      <c r="C147">
        <v>68124.86</v>
      </c>
      <c r="D147">
        <v>6085.94</v>
      </c>
      <c r="E147">
        <v>4495.08</v>
      </c>
      <c r="F147">
        <v>1175</v>
      </c>
      <c r="G147">
        <v>79880.88</v>
      </c>
    </row>
    <row r="148" spans="2:7" x14ac:dyDescent="0.25">
      <c r="B148" s="2" t="s">
        <v>143</v>
      </c>
      <c r="C148">
        <v>7313.87</v>
      </c>
      <c r="D148">
        <v>1493.74</v>
      </c>
      <c r="E148">
        <v>549.92999999999995</v>
      </c>
      <c r="G148">
        <v>9357.5400000000009</v>
      </c>
    </row>
    <row r="149" spans="2:7" x14ac:dyDescent="0.25">
      <c r="B149" s="2" t="s">
        <v>144</v>
      </c>
      <c r="C149">
        <v>41982.52</v>
      </c>
      <c r="D149">
        <v>4806.7</v>
      </c>
      <c r="E149">
        <v>3012.66</v>
      </c>
      <c r="F149">
        <v>235</v>
      </c>
      <c r="G149">
        <v>50036.87999999999</v>
      </c>
    </row>
    <row r="150" spans="2:7" x14ac:dyDescent="0.25">
      <c r="B150" s="2" t="s">
        <v>145</v>
      </c>
      <c r="C150">
        <v>28877.47</v>
      </c>
      <c r="D150">
        <v>2570.4499999999998</v>
      </c>
      <c r="E150">
        <v>1625.88</v>
      </c>
      <c r="F150">
        <v>470</v>
      </c>
      <c r="G150">
        <v>33543.800000000003</v>
      </c>
    </row>
    <row r="151" spans="2:7" x14ac:dyDescent="0.25">
      <c r="B151" s="2" t="s">
        <v>146</v>
      </c>
      <c r="C151">
        <v>7203.32</v>
      </c>
      <c r="E151">
        <v>406.47</v>
      </c>
      <c r="G151">
        <v>7609.79</v>
      </c>
    </row>
    <row r="152" spans="2:7" x14ac:dyDescent="0.25">
      <c r="B152" s="2" t="s">
        <v>147</v>
      </c>
      <c r="C152">
        <v>95436.86</v>
      </c>
      <c r="D152">
        <v>32527.15</v>
      </c>
      <c r="E152">
        <v>7388.19</v>
      </c>
      <c r="F152">
        <v>70970</v>
      </c>
      <c r="G152">
        <v>206322.2</v>
      </c>
    </row>
    <row r="153" spans="2:7" x14ac:dyDescent="0.25">
      <c r="B153" s="2" t="s">
        <v>148</v>
      </c>
      <c r="C153">
        <v>37218.339999999997</v>
      </c>
      <c r="D153">
        <v>11030</v>
      </c>
      <c r="E153">
        <v>2606.19</v>
      </c>
      <c r="F153">
        <v>24910</v>
      </c>
      <c r="G153">
        <v>75764.53</v>
      </c>
    </row>
    <row r="154" spans="2:7" x14ac:dyDescent="0.25">
      <c r="B154" s="2" t="s">
        <v>149</v>
      </c>
      <c r="C154">
        <v>339697.16</v>
      </c>
      <c r="D154">
        <v>70363.87</v>
      </c>
      <c r="E154">
        <v>29624.49</v>
      </c>
      <c r="F154">
        <v>80370</v>
      </c>
      <c r="G154">
        <v>520055.51999999996</v>
      </c>
    </row>
    <row r="155" spans="2:7" x14ac:dyDescent="0.25">
      <c r="B155" s="2" t="s">
        <v>150</v>
      </c>
      <c r="C155">
        <v>140928.32000000001</v>
      </c>
      <c r="D155">
        <v>15557.76</v>
      </c>
      <c r="E155">
        <v>12696.21</v>
      </c>
      <c r="F155">
        <v>26555</v>
      </c>
      <c r="G155">
        <v>195737.29</v>
      </c>
    </row>
    <row r="156" spans="2:7" x14ac:dyDescent="0.25">
      <c r="B156" s="2" t="s">
        <v>151</v>
      </c>
      <c r="C156">
        <v>7132</v>
      </c>
      <c r="D156">
        <v>805.51</v>
      </c>
      <c r="E156">
        <v>645.57000000000005</v>
      </c>
      <c r="F156">
        <v>705</v>
      </c>
      <c r="G156">
        <v>9288.08</v>
      </c>
    </row>
    <row r="157" spans="2:7" x14ac:dyDescent="0.25">
      <c r="B157" s="2" t="s">
        <v>152</v>
      </c>
      <c r="C157">
        <v>108263.76</v>
      </c>
      <c r="D157">
        <v>3892.85</v>
      </c>
      <c r="E157">
        <v>9611.82</v>
      </c>
      <c r="F157">
        <v>940</v>
      </c>
      <c r="G157">
        <v>122708.43</v>
      </c>
    </row>
    <row r="158" spans="2:7" x14ac:dyDescent="0.25">
      <c r="B158" s="2" t="s">
        <v>153</v>
      </c>
      <c r="C158">
        <v>91788.84</v>
      </c>
      <c r="D158">
        <v>17727.259999999998</v>
      </c>
      <c r="E158">
        <v>7890.3</v>
      </c>
      <c r="F158">
        <v>2585</v>
      </c>
      <c r="G158">
        <v>119991.4</v>
      </c>
    </row>
    <row r="159" spans="2:7" x14ac:dyDescent="0.25">
      <c r="B159" s="2" t="s">
        <v>154</v>
      </c>
      <c r="C159">
        <v>34019.64</v>
      </c>
      <c r="D159">
        <v>4140.3599999999997</v>
      </c>
      <c r="E159">
        <v>3419.13</v>
      </c>
      <c r="F159">
        <v>1410</v>
      </c>
      <c r="G159">
        <v>42989.13</v>
      </c>
    </row>
    <row r="160" spans="2:7" x14ac:dyDescent="0.25">
      <c r="B160" s="2" t="s">
        <v>155</v>
      </c>
      <c r="C160">
        <v>7132</v>
      </c>
      <c r="D160">
        <v>2151.25</v>
      </c>
      <c r="E160">
        <v>454.29</v>
      </c>
      <c r="F160">
        <v>470</v>
      </c>
      <c r="G160">
        <v>10207.540000000001</v>
      </c>
    </row>
    <row r="161" spans="2:7" x14ac:dyDescent="0.25">
      <c r="B161" s="2" t="s">
        <v>156</v>
      </c>
      <c r="C161">
        <v>72996.02</v>
      </c>
      <c r="D161">
        <v>7895.62</v>
      </c>
      <c r="E161">
        <v>5451.48</v>
      </c>
      <c r="F161">
        <v>3760</v>
      </c>
      <c r="G161">
        <v>90103.12</v>
      </c>
    </row>
    <row r="162" spans="2:7" x14ac:dyDescent="0.25">
      <c r="B162" s="2" t="s">
        <v>157</v>
      </c>
      <c r="C162">
        <v>84728.16</v>
      </c>
      <c r="D162">
        <v>5172.22</v>
      </c>
      <c r="E162">
        <v>6933.9</v>
      </c>
      <c r="F162">
        <v>2585</v>
      </c>
      <c r="G162">
        <v>99419.28</v>
      </c>
    </row>
    <row r="163" spans="2:7" x14ac:dyDescent="0.25">
      <c r="B163" s="2" t="s">
        <v>158</v>
      </c>
      <c r="C163">
        <v>10698</v>
      </c>
      <c r="D163">
        <v>2572.87</v>
      </c>
      <c r="E163">
        <v>884.67</v>
      </c>
      <c r="F163">
        <v>470</v>
      </c>
      <c r="G163">
        <v>14625.539999999999</v>
      </c>
    </row>
    <row r="164" spans="2:7" x14ac:dyDescent="0.25">
      <c r="B164" s="2" t="s">
        <v>159</v>
      </c>
      <c r="C164">
        <v>164039.57</v>
      </c>
      <c r="D164">
        <v>2125.25</v>
      </c>
      <c r="E164">
        <v>11763.72</v>
      </c>
      <c r="F164">
        <v>3055</v>
      </c>
      <c r="G164">
        <v>180983.54</v>
      </c>
    </row>
    <row r="165" spans="2:7" x14ac:dyDescent="0.25">
      <c r="B165" s="2" t="s">
        <v>160</v>
      </c>
      <c r="C165">
        <v>52331.05</v>
      </c>
      <c r="D165">
        <v>3219.38</v>
      </c>
      <c r="E165">
        <v>2654.01</v>
      </c>
      <c r="F165">
        <v>235</v>
      </c>
      <c r="G165">
        <v>58439.44</v>
      </c>
    </row>
    <row r="166" spans="2:7" x14ac:dyDescent="0.25">
      <c r="B166" s="2" t="s">
        <v>161</v>
      </c>
      <c r="C166">
        <v>48961.18</v>
      </c>
      <c r="D166">
        <v>3091.7</v>
      </c>
      <c r="E166">
        <v>3347.4</v>
      </c>
      <c r="F166">
        <v>470</v>
      </c>
      <c r="G166">
        <v>55870.28</v>
      </c>
    </row>
    <row r="167" spans="2:7" x14ac:dyDescent="0.25">
      <c r="B167" s="2" t="s">
        <v>162</v>
      </c>
      <c r="C167">
        <v>39261.660000000003</v>
      </c>
      <c r="D167">
        <v>2807.8</v>
      </c>
      <c r="E167">
        <v>1052.04</v>
      </c>
      <c r="G167">
        <v>43121.500000000007</v>
      </c>
    </row>
    <row r="168" spans="2:7" x14ac:dyDescent="0.25">
      <c r="B168" s="2" t="s">
        <v>163</v>
      </c>
      <c r="C168">
        <v>110656.55</v>
      </c>
      <c r="D168">
        <v>30787.48</v>
      </c>
      <c r="E168">
        <v>6957.81</v>
      </c>
      <c r="F168">
        <v>44180</v>
      </c>
      <c r="G168">
        <v>192581.84</v>
      </c>
    </row>
    <row r="169" spans="2:7" x14ac:dyDescent="0.25">
      <c r="B169" s="2" t="s">
        <v>164</v>
      </c>
      <c r="C169">
        <v>56053.95</v>
      </c>
      <c r="D169">
        <v>9414.8700000000008</v>
      </c>
      <c r="E169">
        <v>3562.59</v>
      </c>
      <c r="F169">
        <v>24440</v>
      </c>
      <c r="G169">
        <v>93471.41</v>
      </c>
    </row>
    <row r="170" spans="2:7" x14ac:dyDescent="0.25">
      <c r="B170" s="2" t="s">
        <v>165</v>
      </c>
      <c r="C170">
        <v>347399.72</v>
      </c>
      <c r="D170">
        <v>63959.69</v>
      </c>
      <c r="E170">
        <v>28739.82</v>
      </c>
      <c r="F170">
        <v>97995</v>
      </c>
      <c r="G170">
        <v>538094.23</v>
      </c>
    </row>
    <row r="171" spans="2:7" x14ac:dyDescent="0.25">
      <c r="B171" s="2" t="s">
        <v>166</v>
      </c>
      <c r="C171">
        <v>162538.28</v>
      </c>
      <c r="D171">
        <v>12884.29</v>
      </c>
      <c r="E171">
        <v>12744.03</v>
      </c>
      <c r="F171">
        <v>40655</v>
      </c>
      <c r="G171">
        <v>228821.6</v>
      </c>
    </row>
    <row r="172" spans="2:7" x14ac:dyDescent="0.25">
      <c r="B172" s="2" t="s">
        <v>167</v>
      </c>
      <c r="C172">
        <v>221452.17</v>
      </c>
      <c r="D172">
        <v>44929.49</v>
      </c>
      <c r="E172">
        <v>11931.09</v>
      </c>
      <c r="F172">
        <v>67210</v>
      </c>
      <c r="G172">
        <v>345522.75000000006</v>
      </c>
    </row>
    <row r="173" spans="2:7" x14ac:dyDescent="0.25">
      <c r="B173" s="2" t="s">
        <v>168</v>
      </c>
      <c r="C173">
        <v>11143.75</v>
      </c>
      <c r="D173">
        <v>2320.77</v>
      </c>
      <c r="E173">
        <v>860.76</v>
      </c>
      <c r="F173">
        <v>2585</v>
      </c>
      <c r="G173">
        <v>16910.28</v>
      </c>
    </row>
    <row r="174" spans="2:7" x14ac:dyDescent="0.25">
      <c r="B174" s="2" t="s">
        <v>169</v>
      </c>
      <c r="C174">
        <v>3566</v>
      </c>
      <c r="D174">
        <v>1903.87</v>
      </c>
      <c r="E174">
        <v>100</v>
      </c>
      <c r="G174">
        <v>5569.87</v>
      </c>
    </row>
    <row r="175" spans="2:7" x14ac:dyDescent="0.25">
      <c r="B175" s="2" t="s">
        <v>170</v>
      </c>
      <c r="C175">
        <v>1505668.61</v>
      </c>
      <c r="D175">
        <v>151906.94</v>
      </c>
      <c r="E175">
        <v>129998.67</v>
      </c>
      <c r="F175">
        <v>83660</v>
      </c>
      <c r="G175">
        <v>1871234.22</v>
      </c>
    </row>
    <row r="176" spans="2:7" x14ac:dyDescent="0.25">
      <c r="B176" s="2" t="s">
        <v>171</v>
      </c>
      <c r="C176">
        <v>702651.77</v>
      </c>
      <c r="D176">
        <v>51178.78</v>
      </c>
      <c r="E176">
        <v>61663.89</v>
      </c>
      <c r="F176">
        <v>31020</v>
      </c>
      <c r="G176">
        <v>846514.44000000006</v>
      </c>
    </row>
    <row r="177" spans="2:7" x14ac:dyDescent="0.25">
      <c r="B177" s="2" t="s">
        <v>172</v>
      </c>
      <c r="C177">
        <v>11946.1</v>
      </c>
      <c r="D177">
        <v>3973.99</v>
      </c>
      <c r="E177">
        <v>908.58</v>
      </c>
      <c r="G177">
        <v>16828.670000000002</v>
      </c>
    </row>
    <row r="178" spans="2:7" x14ac:dyDescent="0.25">
      <c r="B178" s="2" t="s">
        <v>173</v>
      </c>
      <c r="C178">
        <v>3958.26</v>
      </c>
      <c r="D178">
        <v>1805.69</v>
      </c>
      <c r="E178">
        <v>310.83</v>
      </c>
      <c r="G178">
        <v>6074.7800000000007</v>
      </c>
    </row>
    <row r="179" spans="2:7" x14ac:dyDescent="0.25">
      <c r="B179" s="2" t="s">
        <v>174</v>
      </c>
      <c r="C179">
        <v>3637.32</v>
      </c>
      <c r="D179">
        <v>1684.78</v>
      </c>
      <c r="E179">
        <v>334.74</v>
      </c>
      <c r="G179">
        <v>5656.84</v>
      </c>
    </row>
    <row r="180" spans="2:7" x14ac:dyDescent="0.25">
      <c r="B180" s="2" t="s">
        <v>175</v>
      </c>
      <c r="C180">
        <v>33506.14</v>
      </c>
      <c r="D180">
        <v>3208.5</v>
      </c>
      <c r="E180">
        <v>2247.54</v>
      </c>
      <c r="F180">
        <v>1880</v>
      </c>
      <c r="G180">
        <v>40842.18</v>
      </c>
    </row>
    <row r="181" spans="2:7" x14ac:dyDescent="0.25">
      <c r="B181" s="2" t="s">
        <v>176</v>
      </c>
      <c r="C181">
        <v>20329.77</v>
      </c>
      <c r="D181">
        <v>1560.48</v>
      </c>
      <c r="E181">
        <v>621.66</v>
      </c>
      <c r="F181">
        <v>470</v>
      </c>
      <c r="G181">
        <v>22981.91</v>
      </c>
    </row>
    <row r="182" spans="2:7" x14ac:dyDescent="0.25">
      <c r="B182" s="2" t="s">
        <v>177</v>
      </c>
      <c r="C182">
        <v>97801.12</v>
      </c>
      <c r="D182">
        <v>20320.32</v>
      </c>
      <c r="E182">
        <v>6886.08</v>
      </c>
      <c r="F182">
        <v>1880</v>
      </c>
      <c r="G182">
        <v>126887.52</v>
      </c>
    </row>
    <row r="183" spans="2:7" x14ac:dyDescent="0.25">
      <c r="B183" s="2" t="s">
        <v>178</v>
      </c>
      <c r="C183">
        <v>45908.68</v>
      </c>
      <c r="D183">
        <v>11151.51</v>
      </c>
      <c r="E183">
        <v>3132.21</v>
      </c>
      <c r="F183">
        <v>1410</v>
      </c>
      <c r="G183">
        <v>61602.400000000001</v>
      </c>
    </row>
    <row r="184" spans="2:7" x14ac:dyDescent="0.25">
      <c r="B184" s="2" t="s">
        <v>179</v>
      </c>
      <c r="C184">
        <v>316803.44</v>
      </c>
      <c r="D184">
        <v>65617.990000000005</v>
      </c>
      <c r="E184">
        <v>29002.83</v>
      </c>
      <c r="F184">
        <v>12220</v>
      </c>
      <c r="G184">
        <v>423644.26</v>
      </c>
    </row>
    <row r="185" spans="2:7" x14ac:dyDescent="0.25">
      <c r="B185" s="2" t="s">
        <v>180</v>
      </c>
      <c r="C185">
        <v>138753.06</v>
      </c>
      <c r="D185">
        <v>25200.9</v>
      </c>
      <c r="E185">
        <v>12385.38</v>
      </c>
      <c r="F185">
        <v>5875</v>
      </c>
      <c r="G185">
        <v>182214.34</v>
      </c>
    </row>
    <row r="186" spans="2:7" x14ac:dyDescent="0.25">
      <c r="B186" s="2" t="s">
        <v>181</v>
      </c>
      <c r="C186">
        <v>87809.18</v>
      </c>
      <c r="D186">
        <v>10670.53</v>
      </c>
      <c r="E186">
        <v>7459.92</v>
      </c>
      <c r="F186">
        <v>3525</v>
      </c>
      <c r="G186">
        <v>109464.62999999999</v>
      </c>
    </row>
    <row r="187" spans="2:7" x14ac:dyDescent="0.25">
      <c r="B187" s="2" t="s">
        <v>182</v>
      </c>
      <c r="C187">
        <v>28528</v>
      </c>
      <c r="D187">
        <v>4030.33</v>
      </c>
      <c r="E187">
        <v>1864.98</v>
      </c>
      <c r="F187">
        <v>470</v>
      </c>
      <c r="G187">
        <v>34893.310000000005</v>
      </c>
    </row>
    <row r="188" spans="2:7" x14ac:dyDescent="0.25">
      <c r="B188" s="2" t="s">
        <v>183</v>
      </c>
      <c r="C188">
        <v>3530.34</v>
      </c>
      <c r="D188">
        <v>4375.17</v>
      </c>
      <c r="E188">
        <v>430.38</v>
      </c>
      <c r="F188">
        <v>235</v>
      </c>
      <c r="G188">
        <v>8570.89</v>
      </c>
    </row>
    <row r="189" spans="2:7" x14ac:dyDescent="0.25">
      <c r="B189" s="2" t="s">
        <v>184</v>
      </c>
      <c r="C189">
        <v>3566</v>
      </c>
      <c r="D189">
        <v>2048.11</v>
      </c>
      <c r="E189">
        <v>143.46</v>
      </c>
      <c r="F189">
        <v>235</v>
      </c>
      <c r="G189">
        <v>5992.5700000000006</v>
      </c>
    </row>
    <row r="190" spans="2:7" x14ac:dyDescent="0.25">
      <c r="B190" s="2" t="s">
        <v>185</v>
      </c>
      <c r="C190">
        <v>3566</v>
      </c>
      <c r="D190">
        <v>1473.79</v>
      </c>
      <c r="E190">
        <v>573.84</v>
      </c>
      <c r="G190">
        <v>5613.63</v>
      </c>
    </row>
    <row r="191" spans="2:7" x14ac:dyDescent="0.25">
      <c r="B191" s="2" t="s">
        <v>186</v>
      </c>
      <c r="C191">
        <v>10698</v>
      </c>
      <c r="D191">
        <v>1954.29</v>
      </c>
      <c r="E191">
        <v>406.47</v>
      </c>
      <c r="F191">
        <v>235</v>
      </c>
      <c r="G191">
        <v>13293.76</v>
      </c>
    </row>
    <row r="192" spans="2:7" x14ac:dyDescent="0.25">
      <c r="B192" s="2" t="s">
        <v>187</v>
      </c>
      <c r="C192">
        <v>52113.52</v>
      </c>
      <c r="D192">
        <v>3130.75</v>
      </c>
      <c r="E192">
        <v>4208.16</v>
      </c>
      <c r="F192">
        <v>470</v>
      </c>
      <c r="G192">
        <v>59922.429999999993</v>
      </c>
    </row>
    <row r="193" spans="2:7" x14ac:dyDescent="0.25">
      <c r="B193" s="2" t="s">
        <v>188</v>
      </c>
      <c r="C193">
        <v>32846.43</v>
      </c>
      <c r="D193">
        <v>1833.98</v>
      </c>
      <c r="E193">
        <v>1601.97</v>
      </c>
      <c r="F193">
        <v>940</v>
      </c>
      <c r="G193">
        <v>37222.380000000005</v>
      </c>
    </row>
    <row r="194" spans="2:7" x14ac:dyDescent="0.25">
      <c r="B194" s="2" t="s">
        <v>189</v>
      </c>
      <c r="C194">
        <v>85584</v>
      </c>
      <c r="D194">
        <v>6161.63</v>
      </c>
      <c r="E194">
        <v>5260.2</v>
      </c>
      <c r="F194">
        <v>1175</v>
      </c>
      <c r="G194">
        <v>98180.83</v>
      </c>
    </row>
    <row r="195" spans="2:7" x14ac:dyDescent="0.25">
      <c r="B195" s="2" t="s">
        <v>190</v>
      </c>
      <c r="C195">
        <v>53522.09</v>
      </c>
      <c r="D195">
        <v>2680.6</v>
      </c>
      <c r="E195">
        <v>2367.09</v>
      </c>
      <c r="G195">
        <v>58569.78</v>
      </c>
    </row>
    <row r="196" spans="2:7" x14ac:dyDescent="0.25">
      <c r="B196" s="2" t="s">
        <v>191</v>
      </c>
      <c r="C196">
        <v>133404.06</v>
      </c>
      <c r="D196">
        <v>6476.85</v>
      </c>
      <c r="E196">
        <v>10568.22</v>
      </c>
      <c r="F196">
        <v>2350</v>
      </c>
      <c r="G196">
        <v>152799.13</v>
      </c>
    </row>
    <row r="197" spans="2:7" x14ac:dyDescent="0.25">
      <c r="B197" s="2" t="s">
        <v>192</v>
      </c>
      <c r="C197">
        <v>38937.15</v>
      </c>
      <c r="D197">
        <v>3981.97</v>
      </c>
      <c r="E197">
        <v>3347.4</v>
      </c>
      <c r="F197">
        <v>235</v>
      </c>
      <c r="G197">
        <v>46501.520000000004</v>
      </c>
    </row>
    <row r="198" spans="2:7" x14ac:dyDescent="0.25">
      <c r="B198" s="2" t="s">
        <v>193</v>
      </c>
      <c r="C198">
        <v>23467.85</v>
      </c>
      <c r="D198">
        <v>1855.62</v>
      </c>
      <c r="E198">
        <v>1601.97</v>
      </c>
      <c r="F198">
        <v>705</v>
      </c>
      <c r="G198">
        <v>27630.44</v>
      </c>
    </row>
    <row r="199" spans="2:7" x14ac:dyDescent="0.25">
      <c r="B199" s="2" t="s">
        <v>194</v>
      </c>
      <c r="C199">
        <v>7132</v>
      </c>
      <c r="D199">
        <v>2159.59</v>
      </c>
      <c r="E199">
        <v>1147.68</v>
      </c>
      <c r="F199">
        <v>1410</v>
      </c>
      <c r="G199">
        <v>11849.27</v>
      </c>
    </row>
    <row r="200" spans="2:7" x14ac:dyDescent="0.25">
      <c r="B200" s="2" t="s">
        <v>195</v>
      </c>
      <c r="C200">
        <v>78452</v>
      </c>
      <c r="D200">
        <v>12941.6</v>
      </c>
      <c r="E200">
        <v>4829.82</v>
      </c>
      <c r="F200">
        <v>2585</v>
      </c>
      <c r="G200">
        <v>98808.420000000013</v>
      </c>
    </row>
    <row r="201" spans="2:7" x14ac:dyDescent="0.25">
      <c r="B201" s="2" t="s">
        <v>196</v>
      </c>
      <c r="C201">
        <v>94499</v>
      </c>
      <c r="D201">
        <v>10839.92</v>
      </c>
      <c r="E201">
        <v>4016.88</v>
      </c>
      <c r="F201">
        <v>1410</v>
      </c>
      <c r="G201">
        <v>110765.8</v>
      </c>
    </row>
    <row r="202" spans="2:7" x14ac:dyDescent="0.25">
      <c r="B202" s="2" t="s">
        <v>197</v>
      </c>
      <c r="C202">
        <v>141748.5</v>
      </c>
      <c r="D202">
        <v>21885.279999999999</v>
      </c>
      <c r="E202">
        <v>8296.77</v>
      </c>
      <c r="F202">
        <v>3995</v>
      </c>
      <c r="G202">
        <v>175925.55</v>
      </c>
    </row>
    <row r="203" spans="2:7" x14ac:dyDescent="0.25">
      <c r="B203" s="2" t="s">
        <v>198</v>
      </c>
      <c r="C203">
        <v>73816.2</v>
      </c>
      <c r="D203">
        <v>15539.62</v>
      </c>
      <c r="E203">
        <v>4758.09</v>
      </c>
      <c r="F203">
        <v>1880</v>
      </c>
      <c r="G203">
        <v>95993.91</v>
      </c>
    </row>
    <row r="204" spans="2:7" x14ac:dyDescent="0.25">
      <c r="B204" s="2" t="s">
        <v>199</v>
      </c>
      <c r="C204">
        <v>1675734.72</v>
      </c>
      <c r="D204">
        <v>192862.32</v>
      </c>
      <c r="E204">
        <v>130763.79</v>
      </c>
      <c r="F204">
        <v>84600</v>
      </c>
      <c r="G204">
        <v>2083960.83</v>
      </c>
    </row>
    <row r="205" spans="2:7" x14ac:dyDescent="0.25">
      <c r="B205" s="2" t="s">
        <v>200</v>
      </c>
      <c r="C205">
        <v>1147125.1399999999</v>
      </c>
      <c r="D205">
        <v>95929.32</v>
      </c>
      <c r="E205">
        <v>96309.48</v>
      </c>
      <c r="F205">
        <v>61100</v>
      </c>
      <c r="G205">
        <v>1400463.94</v>
      </c>
    </row>
    <row r="206" spans="2:7" x14ac:dyDescent="0.25">
      <c r="B206" s="2" t="s">
        <v>201</v>
      </c>
      <c r="C206">
        <v>472851.6</v>
      </c>
      <c r="D206">
        <v>39235.06</v>
      </c>
      <c r="E206">
        <v>37084.410000000003</v>
      </c>
      <c r="F206">
        <v>23265</v>
      </c>
      <c r="G206">
        <v>572436.06999999995</v>
      </c>
    </row>
    <row r="207" spans="2:7" x14ac:dyDescent="0.25">
      <c r="B207" s="2" t="s">
        <v>202</v>
      </c>
      <c r="C207">
        <v>190531.38</v>
      </c>
      <c r="D207">
        <v>14941.35</v>
      </c>
      <c r="E207">
        <v>13054.86</v>
      </c>
      <c r="F207">
        <v>4465</v>
      </c>
      <c r="G207">
        <v>222992.59000000003</v>
      </c>
    </row>
    <row r="208" spans="2:7" x14ac:dyDescent="0.25">
      <c r="B208" s="2" t="s">
        <v>203</v>
      </c>
      <c r="C208">
        <v>42685.02</v>
      </c>
      <c r="D208">
        <v>2566.2199999999998</v>
      </c>
      <c r="E208">
        <v>2319.27</v>
      </c>
      <c r="F208">
        <v>1175</v>
      </c>
      <c r="G208">
        <v>48745.509999999995</v>
      </c>
    </row>
    <row r="209" spans="2:7" x14ac:dyDescent="0.25">
      <c r="B209" s="2" t="s">
        <v>204</v>
      </c>
      <c r="C209">
        <v>142418.91</v>
      </c>
      <c r="D209">
        <v>15211.35</v>
      </c>
      <c r="E209">
        <v>8918.43</v>
      </c>
      <c r="F209">
        <v>3995</v>
      </c>
      <c r="G209">
        <v>170543.69</v>
      </c>
    </row>
    <row r="210" spans="2:7" x14ac:dyDescent="0.25">
      <c r="B210" s="2" t="s">
        <v>205</v>
      </c>
      <c r="C210">
        <v>28955.919999999998</v>
      </c>
      <c r="D210">
        <v>1451.3</v>
      </c>
      <c r="E210">
        <v>1338.96</v>
      </c>
      <c r="G210">
        <v>31746.179999999997</v>
      </c>
    </row>
    <row r="211" spans="2:7" x14ac:dyDescent="0.25">
      <c r="B211" s="2" t="s">
        <v>206</v>
      </c>
      <c r="C211">
        <v>59195.6</v>
      </c>
      <c r="D211">
        <v>9526.1</v>
      </c>
      <c r="E211">
        <v>3203.94</v>
      </c>
      <c r="F211">
        <v>2820</v>
      </c>
      <c r="G211">
        <v>74745.64</v>
      </c>
    </row>
    <row r="212" spans="2:7" x14ac:dyDescent="0.25">
      <c r="B212" s="2" t="s">
        <v>207</v>
      </c>
      <c r="C212">
        <v>157260.6</v>
      </c>
      <c r="D212">
        <v>12063.55</v>
      </c>
      <c r="E212">
        <v>14035.17</v>
      </c>
      <c r="F212">
        <v>8695</v>
      </c>
      <c r="G212">
        <v>192054.32</v>
      </c>
    </row>
    <row r="213" spans="2:7" x14ac:dyDescent="0.25">
      <c r="B213" s="2" t="s">
        <v>208</v>
      </c>
      <c r="C213">
        <v>10808.55</v>
      </c>
      <c r="D213">
        <v>1281.05</v>
      </c>
      <c r="E213">
        <v>310.83</v>
      </c>
      <c r="G213">
        <v>12400.429999999998</v>
      </c>
    </row>
    <row r="214" spans="2:7" x14ac:dyDescent="0.25">
      <c r="B214" s="2" t="s">
        <v>209</v>
      </c>
      <c r="C214">
        <v>70606.8</v>
      </c>
      <c r="D214">
        <v>7770.6</v>
      </c>
      <c r="E214">
        <v>5403.66</v>
      </c>
      <c r="F214">
        <v>940</v>
      </c>
      <c r="G214">
        <v>84721.060000000012</v>
      </c>
    </row>
    <row r="215" spans="2:7" x14ac:dyDescent="0.25">
      <c r="B215" s="2" t="s">
        <v>210</v>
      </c>
      <c r="C215">
        <v>11058.17</v>
      </c>
      <c r="D215">
        <v>4604.42</v>
      </c>
      <c r="E215">
        <v>884.67</v>
      </c>
      <c r="G215">
        <v>16547.259999999998</v>
      </c>
    </row>
    <row r="216" spans="2:7" x14ac:dyDescent="0.25">
      <c r="B216" s="2" t="s">
        <v>211</v>
      </c>
      <c r="C216">
        <v>69537</v>
      </c>
      <c r="D216">
        <v>8868.7099999999991</v>
      </c>
      <c r="E216">
        <v>4279.8900000000003</v>
      </c>
      <c r="F216">
        <v>3525</v>
      </c>
      <c r="G216">
        <v>86210.599999999991</v>
      </c>
    </row>
    <row r="217" spans="2:7" x14ac:dyDescent="0.25">
      <c r="B217" s="2" t="s">
        <v>212</v>
      </c>
      <c r="C217">
        <v>502806</v>
      </c>
      <c r="D217">
        <v>38583.1</v>
      </c>
      <c r="E217">
        <v>35601.99</v>
      </c>
      <c r="F217">
        <v>22325</v>
      </c>
      <c r="G217">
        <v>599316.09</v>
      </c>
    </row>
    <row r="218" spans="2:7" x14ac:dyDescent="0.25">
      <c r="B218" s="2" t="s">
        <v>213</v>
      </c>
      <c r="C218">
        <v>109565.35</v>
      </c>
      <c r="D218">
        <v>16487.439999999999</v>
      </c>
      <c r="E218">
        <v>9922.65</v>
      </c>
      <c r="F218">
        <v>4700</v>
      </c>
      <c r="G218">
        <v>140675.44</v>
      </c>
    </row>
    <row r="219" spans="2:7" x14ac:dyDescent="0.25">
      <c r="B219" s="2" t="s">
        <v>214</v>
      </c>
      <c r="C219">
        <v>55183.85</v>
      </c>
      <c r="D219">
        <v>6913.46</v>
      </c>
      <c r="E219">
        <v>4184.25</v>
      </c>
      <c r="F219">
        <v>1880</v>
      </c>
      <c r="G219">
        <v>68161.56</v>
      </c>
    </row>
    <row r="220" spans="2:7" x14ac:dyDescent="0.25">
      <c r="B220" s="2" t="s">
        <v>215</v>
      </c>
      <c r="C220">
        <v>21239.1</v>
      </c>
      <c r="D220">
        <v>2216.3000000000002</v>
      </c>
      <c r="E220">
        <v>1099.8599999999999</v>
      </c>
      <c r="F220">
        <v>470</v>
      </c>
      <c r="G220">
        <v>25025.26</v>
      </c>
    </row>
    <row r="221" spans="2:7" x14ac:dyDescent="0.25">
      <c r="B221" s="2" t="s">
        <v>216</v>
      </c>
      <c r="C221">
        <v>14798.9</v>
      </c>
      <c r="D221">
        <v>2282.44</v>
      </c>
      <c r="E221">
        <v>836.85</v>
      </c>
      <c r="F221">
        <v>235</v>
      </c>
      <c r="G221">
        <v>18153.189999999999</v>
      </c>
    </row>
    <row r="222" spans="2:7" x14ac:dyDescent="0.25">
      <c r="B222" s="2" t="s">
        <v>217</v>
      </c>
      <c r="C222">
        <v>345135.31</v>
      </c>
      <c r="D222">
        <v>35398.67</v>
      </c>
      <c r="E222">
        <v>20873.43</v>
      </c>
      <c r="F222">
        <v>5405</v>
      </c>
      <c r="G222">
        <v>406812.41</v>
      </c>
    </row>
    <row r="223" spans="2:7" x14ac:dyDescent="0.25">
      <c r="B223" s="2" t="s">
        <v>218</v>
      </c>
      <c r="C223">
        <v>150342.56</v>
      </c>
      <c r="D223">
        <v>10375.02</v>
      </c>
      <c r="E223">
        <v>10090.02</v>
      </c>
      <c r="F223">
        <v>3290</v>
      </c>
      <c r="G223">
        <v>174097.59999999998</v>
      </c>
    </row>
    <row r="224" spans="2:7" x14ac:dyDescent="0.25">
      <c r="B224" s="2" t="s">
        <v>219</v>
      </c>
      <c r="C224">
        <v>37799.599999999999</v>
      </c>
      <c r="D224">
        <v>968.38</v>
      </c>
      <c r="E224">
        <v>2295.36</v>
      </c>
      <c r="F224">
        <v>470</v>
      </c>
      <c r="G224">
        <v>41533.339999999997</v>
      </c>
    </row>
    <row r="225" spans="2:7" x14ac:dyDescent="0.25">
      <c r="B225" s="2" t="s">
        <v>220</v>
      </c>
      <c r="C225">
        <v>3566</v>
      </c>
      <c r="E225">
        <v>167.37</v>
      </c>
      <c r="F225">
        <v>235</v>
      </c>
      <c r="G225">
        <v>3968.37</v>
      </c>
    </row>
    <row r="226" spans="2:7" x14ac:dyDescent="0.25">
      <c r="B226" s="2" t="s">
        <v>221</v>
      </c>
      <c r="C226">
        <v>14474.39</v>
      </c>
      <c r="D226">
        <v>26.12</v>
      </c>
      <c r="E226">
        <v>1004.22</v>
      </c>
      <c r="F226">
        <v>235</v>
      </c>
      <c r="G226">
        <v>15739.73</v>
      </c>
    </row>
    <row r="227" spans="2:7" x14ac:dyDescent="0.25">
      <c r="B227" s="2" t="s">
        <v>222</v>
      </c>
      <c r="C227">
        <v>43184.26</v>
      </c>
      <c r="D227">
        <v>4273.8500000000004</v>
      </c>
      <c r="E227">
        <v>1601.97</v>
      </c>
      <c r="G227">
        <v>49060.08</v>
      </c>
    </row>
    <row r="228" spans="2:7" x14ac:dyDescent="0.25">
      <c r="B228" s="2" t="s">
        <v>223</v>
      </c>
      <c r="C228">
        <v>49924</v>
      </c>
      <c r="D228">
        <v>10242.14</v>
      </c>
      <c r="E228">
        <v>2391</v>
      </c>
      <c r="F228">
        <v>18330</v>
      </c>
      <c r="G228">
        <v>80887.14</v>
      </c>
    </row>
    <row r="229" spans="2:7" x14ac:dyDescent="0.25">
      <c r="B229" s="2" t="s">
        <v>224</v>
      </c>
      <c r="C229">
        <v>14838.13</v>
      </c>
      <c r="D229">
        <v>1055.43</v>
      </c>
      <c r="E229">
        <v>358.65</v>
      </c>
      <c r="G229">
        <v>16252.21</v>
      </c>
    </row>
    <row r="230" spans="2:7" x14ac:dyDescent="0.25">
      <c r="B230" s="2" t="s">
        <v>225</v>
      </c>
      <c r="C230">
        <v>163590.25</v>
      </c>
      <c r="D230">
        <v>18123.009999999998</v>
      </c>
      <c r="E230">
        <v>12672.3</v>
      </c>
      <c r="F230">
        <v>23500</v>
      </c>
      <c r="G230">
        <v>217885.56</v>
      </c>
    </row>
    <row r="231" spans="2:7" x14ac:dyDescent="0.25">
      <c r="B231" s="2" t="s">
        <v>226</v>
      </c>
      <c r="C231">
        <v>33841.339999999997</v>
      </c>
      <c r="D231">
        <v>2544.4499999999998</v>
      </c>
      <c r="E231">
        <v>1099.8599999999999</v>
      </c>
      <c r="F231">
        <v>705</v>
      </c>
      <c r="G231">
        <v>38190.649999999994</v>
      </c>
    </row>
    <row r="232" spans="2:7" x14ac:dyDescent="0.25">
      <c r="B232" s="2" t="s">
        <v>227</v>
      </c>
      <c r="D232">
        <v>2836.33</v>
      </c>
      <c r="E232">
        <v>502.11</v>
      </c>
      <c r="G232">
        <v>3338.44</v>
      </c>
    </row>
    <row r="233" spans="2:7" x14ac:dyDescent="0.25">
      <c r="B233" s="2" t="s">
        <v>228</v>
      </c>
      <c r="C233">
        <v>123440.66</v>
      </c>
      <c r="D233">
        <v>13735.38</v>
      </c>
      <c r="E233">
        <v>8464.14</v>
      </c>
      <c r="F233">
        <v>3525</v>
      </c>
      <c r="G233">
        <v>149165.18</v>
      </c>
    </row>
    <row r="234" spans="2:7" x14ac:dyDescent="0.25">
      <c r="B234" s="2" t="s">
        <v>229</v>
      </c>
      <c r="C234">
        <v>65913.94</v>
      </c>
      <c r="D234">
        <v>3360.6</v>
      </c>
      <c r="E234">
        <v>3682.14</v>
      </c>
      <c r="F234">
        <v>1175</v>
      </c>
      <c r="G234">
        <v>74131.680000000008</v>
      </c>
    </row>
    <row r="235" spans="2:7" x14ac:dyDescent="0.25">
      <c r="B235" s="2" t="s">
        <v>230</v>
      </c>
      <c r="C235">
        <v>48889.86</v>
      </c>
      <c r="D235">
        <v>3898.17</v>
      </c>
      <c r="E235">
        <v>3012.66</v>
      </c>
      <c r="F235">
        <v>8695</v>
      </c>
      <c r="G235">
        <v>64495.69</v>
      </c>
    </row>
    <row r="236" spans="2:7" x14ac:dyDescent="0.25">
      <c r="B236" s="2" t="s">
        <v>231</v>
      </c>
      <c r="C236">
        <v>18828.48</v>
      </c>
      <c r="D236">
        <v>2129.73</v>
      </c>
      <c r="E236">
        <v>1147.68</v>
      </c>
      <c r="F236">
        <v>5170</v>
      </c>
      <c r="G236">
        <v>27275.89</v>
      </c>
    </row>
    <row r="237" spans="2:7" x14ac:dyDescent="0.25">
      <c r="B237" s="2" t="s">
        <v>232</v>
      </c>
      <c r="C237">
        <v>10698</v>
      </c>
      <c r="D237">
        <v>1532.67</v>
      </c>
      <c r="E237">
        <v>884.67</v>
      </c>
      <c r="G237">
        <v>13115.34</v>
      </c>
    </row>
    <row r="238" spans="2:7" x14ac:dyDescent="0.25">
      <c r="B238" s="2" t="s">
        <v>233</v>
      </c>
      <c r="C238">
        <v>3566</v>
      </c>
      <c r="E238">
        <v>215.19</v>
      </c>
      <c r="G238">
        <v>3781.19</v>
      </c>
    </row>
    <row r="239" spans="2:7" x14ac:dyDescent="0.25">
      <c r="B239" s="2" t="s">
        <v>234</v>
      </c>
      <c r="C239">
        <v>53989.24</v>
      </c>
      <c r="D239">
        <v>5646.79</v>
      </c>
      <c r="E239">
        <v>3729.96</v>
      </c>
      <c r="F239">
        <v>1880</v>
      </c>
      <c r="G239">
        <v>65245.99</v>
      </c>
    </row>
    <row r="240" spans="2:7" x14ac:dyDescent="0.25">
      <c r="B240" s="2" t="s">
        <v>235</v>
      </c>
      <c r="C240">
        <v>36872.44</v>
      </c>
      <c r="D240">
        <v>2889.53</v>
      </c>
      <c r="E240">
        <v>1864.98</v>
      </c>
      <c r="F240">
        <v>705</v>
      </c>
      <c r="G240">
        <v>42331.950000000004</v>
      </c>
    </row>
    <row r="241" spans="2:7" x14ac:dyDescent="0.25">
      <c r="B241" s="2" t="s">
        <v>236</v>
      </c>
      <c r="E241">
        <v>143.46</v>
      </c>
      <c r="G241">
        <v>143.46</v>
      </c>
    </row>
    <row r="242" spans="2:7" x14ac:dyDescent="0.25">
      <c r="B242" s="2" t="s">
        <v>237</v>
      </c>
      <c r="C242">
        <v>135508</v>
      </c>
      <c r="D242">
        <v>23418.55</v>
      </c>
      <c r="E242">
        <v>10376.94</v>
      </c>
      <c r="F242">
        <v>2585</v>
      </c>
      <c r="G242">
        <v>171888.49</v>
      </c>
    </row>
    <row r="243" spans="2:7" x14ac:dyDescent="0.25">
      <c r="B243" s="2" t="s">
        <v>238</v>
      </c>
      <c r="C243">
        <v>65436.1</v>
      </c>
      <c r="D243">
        <v>5440.15</v>
      </c>
      <c r="E243">
        <v>4590.72</v>
      </c>
      <c r="F243">
        <v>2585</v>
      </c>
      <c r="G243">
        <v>78051.97</v>
      </c>
    </row>
    <row r="244" spans="2:7" x14ac:dyDescent="0.25">
      <c r="B244" s="2" t="s">
        <v>239</v>
      </c>
      <c r="C244">
        <v>11090.26</v>
      </c>
      <c r="D244">
        <v>25.27</v>
      </c>
      <c r="E244">
        <v>406.47</v>
      </c>
      <c r="G244">
        <v>11522</v>
      </c>
    </row>
    <row r="245" spans="2:7" x14ac:dyDescent="0.25">
      <c r="B245" s="2" t="s">
        <v>240</v>
      </c>
      <c r="C245">
        <v>9014.85</v>
      </c>
      <c r="D245">
        <v>29.5</v>
      </c>
      <c r="E245">
        <v>406.47</v>
      </c>
      <c r="G245">
        <v>9450.82</v>
      </c>
    </row>
    <row r="246" spans="2:7" x14ac:dyDescent="0.25">
      <c r="B246" s="2" t="s">
        <v>241</v>
      </c>
      <c r="C246">
        <v>3590.96</v>
      </c>
      <c r="D246">
        <v>878.54</v>
      </c>
      <c r="E246">
        <v>430.38</v>
      </c>
      <c r="F246">
        <v>470</v>
      </c>
      <c r="G246">
        <v>5369.88</v>
      </c>
    </row>
    <row r="247" spans="2:7" x14ac:dyDescent="0.25">
      <c r="B247" s="2" t="s">
        <v>242</v>
      </c>
      <c r="C247">
        <v>7845.2</v>
      </c>
      <c r="D247">
        <v>2192.9699999999998</v>
      </c>
      <c r="E247">
        <v>478.2</v>
      </c>
      <c r="G247">
        <v>10516.37</v>
      </c>
    </row>
    <row r="248" spans="2:7" x14ac:dyDescent="0.25">
      <c r="B248" s="2" t="s">
        <v>243</v>
      </c>
      <c r="C248">
        <v>14310.36</v>
      </c>
      <c r="D248">
        <v>2706.23</v>
      </c>
      <c r="E248">
        <v>693.39</v>
      </c>
      <c r="G248">
        <v>17709.98</v>
      </c>
    </row>
    <row r="249" spans="2:7" x14ac:dyDescent="0.25">
      <c r="B249" s="2" t="s">
        <v>245</v>
      </c>
      <c r="C249">
        <v>46358</v>
      </c>
      <c r="D249">
        <v>4927.37</v>
      </c>
      <c r="E249">
        <v>3682.14</v>
      </c>
      <c r="F249">
        <v>4465</v>
      </c>
      <c r="G249">
        <v>59432.509999999995</v>
      </c>
    </row>
    <row r="250" spans="2:7" x14ac:dyDescent="0.25">
      <c r="B250" s="2" t="s">
        <v>246</v>
      </c>
      <c r="C250">
        <v>400461.8</v>
      </c>
      <c r="D250">
        <v>38396.06</v>
      </c>
      <c r="E250">
        <v>33019.71</v>
      </c>
      <c r="F250">
        <v>11515</v>
      </c>
      <c r="G250">
        <v>483392.57</v>
      </c>
    </row>
    <row r="251" spans="2:7" x14ac:dyDescent="0.25">
      <c r="B251" s="2" t="s">
        <v>247</v>
      </c>
      <c r="C251">
        <v>184643.91</v>
      </c>
      <c r="D251">
        <v>22651.85</v>
      </c>
      <c r="E251">
        <v>16210.98</v>
      </c>
      <c r="F251">
        <v>5640</v>
      </c>
      <c r="G251">
        <v>229146.74000000002</v>
      </c>
    </row>
    <row r="252" spans="2:7" x14ac:dyDescent="0.25">
      <c r="B252" s="2" t="s">
        <v>248</v>
      </c>
      <c r="C252">
        <v>122032.09</v>
      </c>
      <c r="D252">
        <v>7824.28</v>
      </c>
      <c r="E252">
        <v>8918.43</v>
      </c>
      <c r="F252">
        <v>1645</v>
      </c>
      <c r="G252">
        <v>140419.79999999999</v>
      </c>
    </row>
    <row r="253" spans="2:7" x14ac:dyDescent="0.25">
      <c r="B253" s="2" t="s">
        <v>249</v>
      </c>
      <c r="C253">
        <v>494140.62</v>
      </c>
      <c r="D253">
        <v>58809</v>
      </c>
      <c r="E253">
        <v>41149.11</v>
      </c>
      <c r="F253">
        <v>11750</v>
      </c>
      <c r="G253">
        <v>605848.73</v>
      </c>
    </row>
    <row r="254" spans="2:7" x14ac:dyDescent="0.25">
      <c r="B254" s="2" t="s">
        <v>250</v>
      </c>
      <c r="C254">
        <v>93928.44</v>
      </c>
      <c r="D254">
        <v>23399.81</v>
      </c>
      <c r="E254">
        <v>6144.87</v>
      </c>
      <c r="F254">
        <v>3290</v>
      </c>
      <c r="G254">
        <v>126763.12</v>
      </c>
    </row>
    <row r="255" spans="2:7" x14ac:dyDescent="0.25">
      <c r="B255" s="2" t="s">
        <v>251</v>
      </c>
      <c r="C255">
        <v>119817.60000000001</v>
      </c>
      <c r="D255">
        <v>22292.26</v>
      </c>
      <c r="E255">
        <v>8272.86</v>
      </c>
      <c r="F255">
        <v>3055</v>
      </c>
      <c r="G255">
        <v>153437.72000000003</v>
      </c>
    </row>
    <row r="256" spans="2:7" x14ac:dyDescent="0.25">
      <c r="B256" s="2" t="s">
        <v>252</v>
      </c>
      <c r="C256">
        <v>78452</v>
      </c>
      <c r="D256">
        <v>7724.89</v>
      </c>
      <c r="E256">
        <v>6336.15</v>
      </c>
      <c r="G256">
        <v>92513.04</v>
      </c>
    </row>
    <row r="257" spans="2:7" x14ac:dyDescent="0.25">
      <c r="B257" s="2" t="s">
        <v>253</v>
      </c>
      <c r="C257">
        <v>234607.14</v>
      </c>
      <c r="D257">
        <v>15748.67</v>
      </c>
      <c r="E257">
        <v>19725.75</v>
      </c>
      <c r="F257">
        <v>6345</v>
      </c>
      <c r="G257">
        <v>276426.56</v>
      </c>
    </row>
    <row r="258" spans="2:7" x14ac:dyDescent="0.25">
      <c r="B258" s="2" t="s">
        <v>254</v>
      </c>
      <c r="C258">
        <v>245362.2</v>
      </c>
      <c r="D258">
        <v>20793.45</v>
      </c>
      <c r="E258">
        <v>21232.080000000002</v>
      </c>
      <c r="F258">
        <v>10340</v>
      </c>
      <c r="G258">
        <v>297727.73000000004</v>
      </c>
    </row>
    <row r="259" spans="2:7" x14ac:dyDescent="0.25">
      <c r="B259" s="2" t="s">
        <v>255</v>
      </c>
      <c r="C259">
        <v>132227.28</v>
      </c>
      <c r="D259">
        <v>5525.03</v>
      </c>
      <c r="E259">
        <v>9731.3700000000008</v>
      </c>
      <c r="F259">
        <v>4700</v>
      </c>
      <c r="G259">
        <v>152183.67999999999</v>
      </c>
    </row>
    <row r="260" spans="2:7" x14ac:dyDescent="0.25">
      <c r="B260" s="2" t="s">
        <v>256</v>
      </c>
      <c r="C260">
        <v>36583.589999999997</v>
      </c>
      <c r="D260">
        <v>1744.14</v>
      </c>
      <c r="E260">
        <v>2319.27</v>
      </c>
      <c r="F260">
        <v>940</v>
      </c>
      <c r="G260">
        <v>41586.999999999993</v>
      </c>
    </row>
    <row r="261" spans="2:7" x14ac:dyDescent="0.25">
      <c r="B261" s="2" t="s">
        <v>257</v>
      </c>
      <c r="C261">
        <v>19063.84</v>
      </c>
      <c r="D261">
        <v>1092.31</v>
      </c>
      <c r="E261">
        <v>741.21</v>
      </c>
      <c r="F261">
        <v>705</v>
      </c>
      <c r="G261">
        <v>21602.36</v>
      </c>
    </row>
    <row r="262" spans="2:7" x14ac:dyDescent="0.25">
      <c r="B262" s="2" t="s">
        <v>258</v>
      </c>
      <c r="C262">
        <v>5438.15</v>
      </c>
      <c r="D262">
        <v>393.32</v>
      </c>
      <c r="E262">
        <v>143.46</v>
      </c>
      <c r="G262">
        <v>5974.9299999999994</v>
      </c>
    </row>
    <row r="263" spans="2:7" x14ac:dyDescent="0.25">
      <c r="B263" s="2" t="s">
        <v>259</v>
      </c>
      <c r="C263">
        <v>73887.520000000004</v>
      </c>
      <c r="D263">
        <v>5768.31</v>
      </c>
      <c r="E263">
        <v>4327.71</v>
      </c>
      <c r="F263">
        <v>3290</v>
      </c>
      <c r="G263">
        <v>87273.540000000008</v>
      </c>
    </row>
    <row r="264" spans="2:7" x14ac:dyDescent="0.25">
      <c r="B264" s="2" t="s">
        <v>260</v>
      </c>
      <c r="C264">
        <v>50922.48</v>
      </c>
      <c r="D264">
        <v>1636.05</v>
      </c>
      <c r="E264">
        <v>2917.02</v>
      </c>
      <c r="F264">
        <v>1175</v>
      </c>
      <c r="G264">
        <v>56650.55</v>
      </c>
    </row>
    <row r="265" spans="2:7" x14ac:dyDescent="0.25">
      <c r="B265" s="2" t="s">
        <v>261</v>
      </c>
      <c r="C265">
        <v>21681.279999999999</v>
      </c>
      <c r="D265">
        <v>1327.97</v>
      </c>
      <c r="E265">
        <v>1721.52</v>
      </c>
      <c r="F265">
        <v>470</v>
      </c>
      <c r="G265">
        <v>25200.77</v>
      </c>
    </row>
    <row r="266" spans="2:7" x14ac:dyDescent="0.25">
      <c r="B266" s="2" t="s">
        <v>262</v>
      </c>
      <c r="C266">
        <v>43273.41</v>
      </c>
      <c r="D266">
        <v>2057.42</v>
      </c>
      <c r="E266">
        <v>2032.35</v>
      </c>
      <c r="F266">
        <v>235</v>
      </c>
      <c r="G266">
        <v>47598.18</v>
      </c>
    </row>
    <row r="267" spans="2:7" x14ac:dyDescent="0.25">
      <c r="B267" s="2" t="s">
        <v>263</v>
      </c>
      <c r="C267">
        <v>26263.59</v>
      </c>
      <c r="D267">
        <v>353.18</v>
      </c>
      <c r="E267">
        <v>1075.95</v>
      </c>
      <c r="G267">
        <v>27692.720000000001</v>
      </c>
    </row>
    <row r="268" spans="2:7" x14ac:dyDescent="0.25">
      <c r="B268" s="2" t="s">
        <v>264</v>
      </c>
      <c r="C268">
        <v>57412.6</v>
      </c>
      <c r="D268">
        <v>8925.2999999999993</v>
      </c>
      <c r="E268">
        <v>3108.3</v>
      </c>
      <c r="F268">
        <v>24675</v>
      </c>
      <c r="G268">
        <v>94121.2</v>
      </c>
    </row>
    <row r="269" spans="2:7" x14ac:dyDescent="0.25">
      <c r="B269" s="2" t="s">
        <v>265</v>
      </c>
      <c r="C269">
        <v>257465.2</v>
      </c>
      <c r="D269">
        <v>77209.740000000005</v>
      </c>
      <c r="E269">
        <v>15541.5</v>
      </c>
      <c r="F269">
        <v>138415</v>
      </c>
      <c r="G269">
        <v>488631.44</v>
      </c>
    </row>
    <row r="270" spans="2:7" x14ac:dyDescent="0.25">
      <c r="B270" s="2" t="s">
        <v>266</v>
      </c>
      <c r="C270">
        <v>99491.4</v>
      </c>
      <c r="D270">
        <v>28475.3</v>
      </c>
      <c r="E270">
        <v>6670.89</v>
      </c>
      <c r="F270">
        <v>64625</v>
      </c>
      <c r="G270">
        <v>199262.59000000003</v>
      </c>
    </row>
    <row r="271" spans="2:7" x14ac:dyDescent="0.25">
      <c r="B271" s="2" t="s">
        <v>267</v>
      </c>
      <c r="C271">
        <v>75955.8</v>
      </c>
      <c r="D271">
        <v>7374.49</v>
      </c>
      <c r="E271">
        <v>4782</v>
      </c>
      <c r="F271">
        <v>13395</v>
      </c>
      <c r="G271">
        <v>101507.29000000001</v>
      </c>
    </row>
    <row r="272" spans="2:7" x14ac:dyDescent="0.25">
      <c r="B272" s="2" t="s">
        <v>268</v>
      </c>
      <c r="C272">
        <v>31020.63</v>
      </c>
      <c r="D272">
        <v>2293.44</v>
      </c>
      <c r="E272">
        <v>2367.09</v>
      </c>
      <c r="F272">
        <v>7285</v>
      </c>
      <c r="G272">
        <v>42966.16</v>
      </c>
    </row>
    <row r="273" spans="2:7" x14ac:dyDescent="0.25">
      <c r="B273" s="2" t="s">
        <v>269</v>
      </c>
      <c r="C273">
        <v>108228.1</v>
      </c>
      <c r="D273">
        <v>68456.86</v>
      </c>
      <c r="E273">
        <v>12552.75</v>
      </c>
      <c r="F273">
        <v>113035</v>
      </c>
      <c r="G273">
        <v>302272.70999999996</v>
      </c>
    </row>
    <row r="274" spans="2:7" x14ac:dyDescent="0.25">
      <c r="B274" s="2" t="s">
        <v>270</v>
      </c>
      <c r="C274">
        <v>62939.9</v>
      </c>
      <c r="D274">
        <v>24649.91</v>
      </c>
      <c r="E274">
        <v>5618.85</v>
      </c>
      <c r="F274">
        <v>45590</v>
      </c>
      <c r="G274">
        <v>138798.66</v>
      </c>
    </row>
    <row r="275" spans="2:7" x14ac:dyDescent="0.25">
      <c r="B275" s="2" t="s">
        <v>271</v>
      </c>
      <c r="C275">
        <v>50302</v>
      </c>
      <c r="D275">
        <v>11986.16</v>
      </c>
      <c r="E275">
        <v>2725.74</v>
      </c>
      <c r="F275">
        <v>23970</v>
      </c>
      <c r="G275">
        <v>88983.900000000009</v>
      </c>
    </row>
    <row r="276" spans="2:7" x14ac:dyDescent="0.25">
      <c r="B276" s="2" t="s">
        <v>272</v>
      </c>
      <c r="C276">
        <v>20964.509999999998</v>
      </c>
      <c r="D276">
        <v>3795.28</v>
      </c>
      <c r="E276">
        <v>1315.05</v>
      </c>
      <c r="F276">
        <v>11515</v>
      </c>
      <c r="G276">
        <v>37589.840000000004</v>
      </c>
    </row>
    <row r="277" spans="2:7" x14ac:dyDescent="0.25">
      <c r="B277" s="2" t="s">
        <v>273</v>
      </c>
      <c r="C277">
        <v>74886</v>
      </c>
      <c r="D277">
        <v>2088.5</v>
      </c>
      <c r="E277">
        <v>4016.88</v>
      </c>
      <c r="F277">
        <v>3055</v>
      </c>
      <c r="G277">
        <v>84046.38</v>
      </c>
    </row>
    <row r="278" spans="2:7" x14ac:dyDescent="0.25">
      <c r="B278" s="2" t="s">
        <v>274</v>
      </c>
      <c r="C278">
        <v>32949.839999999997</v>
      </c>
      <c r="D278">
        <v>2491.0100000000002</v>
      </c>
      <c r="E278">
        <v>1506.33</v>
      </c>
      <c r="F278">
        <v>2820</v>
      </c>
      <c r="G278">
        <v>39767.18</v>
      </c>
    </row>
    <row r="279" spans="2:7" x14ac:dyDescent="0.25">
      <c r="B279" s="2" t="s">
        <v>275</v>
      </c>
      <c r="C279">
        <v>16082.66</v>
      </c>
      <c r="D279">
        <v>864.03</v>
      </c>
      <c r="E279">
        <v>956.4</v>
      </c>
      <c r="F279">
        <v>940</v>
      </c>
      <c r="G279">
        <v>18843.09</v>
      </c>
    </row>
    <row r="280" spans="2:7" x14ac:dyDescent="0.25">
      <c r="B280" s="2" t="s">
        <v>276</v>
      </c>
      <c r="C280">
        <v>7185.49</v>
      </c>
      <c r="D280">
        <v>1550.2</v>
      </c>
      <c r="E280">
        <v>215.19</v>
      </c>
      <c r="F280">
        <v>470</v>
      </c>
      <c r="G280">
        <v>9420.880000000001</v>
      </c>
    </row>
    <row r="281" spans="2:7" x14ac:dyDescent="0.25">
      <c r="B281" s="2" t="s">
        <v>277</v>
      </c>
      <c r="C281">
        <v>78737.279999999999</v>
      </c>
      <c r="D281">
        <v>5355.03</v>
      </c>
      <c r="E281">
        <v>5188.47</v>
      </c>
      <c r="F281">
        <v>3995</v>
      </c>
      <c r="G281">
        <v>93275.78</v>
      </c>
    </row>
    <row r="282" spans="2:7" x14ac:dyDescent="0.25">
      <c r="B282" s="2" t="s">
        <v>278</v>
      </c>
      <c r="C282">
        <v>43219.92</v>
      </c>
      <c r="D282">
        <v>961.49</v>
      </c>
      <c r="E282">
        <v>2438.8200000000002</v>
      </c>
      <c r="F282">
        <v>1645</v>
      </c>
      <c r="G282">
        <v>48265.229999999996</v>
      </c>
    </row>
    <row r="283" spans="2:7" x14ac:dyDescent="0.25">
      <c r="B283" s="2" t="s">
        <v>279</v>
      </c>
      <c r="C283">
        <v>82306.850000000006</v>
      </c>
      <c r="D283">
        <v>48059.15</v>
      </c>
      <c r="E283">
        <v>9587.91</v>
      </c>
      <c r="F283">
        <v>89535</v>
      </c>
      <c r="G283">
        <v>229488.91</v>
      </c>
    </row>
    <row r="284" spans="2:7" x14ac:dyDescent="0.25">
      <c r="B284" s="2" t="s">
        <v>280</v>
      </c>
      <c r="C284">
        <v>30756.75</v>
      </c>
      <c r="D284">
        <v>4007.72</v>
      </c>
      <c r="E284">
        <v>1147.68</v>
      </c>
      <c r="F284">
        <v>235</v>
      </c>
      <c r="G284">
        <v>36147.15</v>
      </c>
    </row>
    <row r="285" spans="2:7" x14ac:dyDescent="0.25">
      <c r="B285" s="2" t="s">
        <v>281</v>
      </c>
      <c r="C285">
        <v>141534.54</v>
      </c>
      <c r="D285">
        <v>13863.31</v>
      </c>
      <c r="E285">
        <v>9540.09</v>
      </c>
      <c r="F285">
        <v>38775</v>
      </c>
      <c r="G285">
        <v>203712.94</v>
      </c>
    </row>
    <row r="286" spans="2:7" x14ac:dyDescent="0.25">
      <c r="B286" s="2" t="s">
        <v>282</v>
      </c>
      <c r="C286">
        <v>69750.960000000006</v>
      </c>
      <c r="D286">
        <v>4246.6400000000003</v>
      </c>
      <c r="E286">
        <v>3729.96</v>
      </c>
      <c r="F286">
        <v>14335</v>
      </c>
      <c r="G286">
        <v>92062.560000000012</v>
      </c>
    </row>
    <row r="287" spans="2:7" x14ac:dyDescent="0.25">
      <c r="B287" s="2" t="s">
        <v>283</v>
      </c>
      <c r="C287">
        <v>43861.8</v>
      </c>
      <c r="D287">
        <v>31132.080000000002</v>
      </c>
      <c r="E287">
        <v>2080.17</v>
      </c>
      <c r="F287">
        <v>17860</v>
      </c>
      <c r="G287">
        <v>94934.05</v>
      </c>
    </row>
    <row r="288" spans="2:7" x14ac:dyDescent="0.25">
      <c r="B288" s="2" t="s">
        <v>284</v>
      </c>
      <c r="C288">
        <v>152303.85999999999</v>
      </c>
      <c r="D288">
        <v>24007.39</v>
      </c>
      <c r="E288">
        <v>11285.52</v>
      </c>
      <c r="F288">
        <v>4465</v>
      </c>
      <c r="G288">
        <v>192061.77</v>
      </c>
    </row>
    <row r="289" spans="2:7" x14ac:dyDescent="0.25">
      <c r="B289" s="2" t="s">
        <v>285</v>
      </c>
      <c r="C289">
        <v>95747.1</v>
      </c>
      <c r="D289">
        <v>17612.16</v>
      </c>
      <c r="E289">
        <v>7962.03</v>
      </c>
      <c r="F289">
        <v>3290</v>
      </c>
      <c r="G289">
        <v>124611.29000000001</v>
      </c>
    </row>
    <row r="290" spans="2:7" x14ac:dyDescent="0.25">
      <c r="B290" s="2" t="s">
        <v>286</v>
      </c>
      <c r="C290">
        <v>56699.4</v>
      </c>
      <c r="D290">
        <v>11472.05</v>
      </c>
      <c r="E290">
        <v>4997.1899999999996</v>
      </c>
      <c r="F290">
        <v>1410</v>
      </c>
      <c r="G290">
        <v>74578.64</v>
      </c>
    </row>
    <row r="291" spans="2:7" x14ac:dyDescent="0.25">
      <c r="B291" s="2" t="s">
        <v>287</v>
      </c>
      <c r="C291">
        <v>18543.2</v>
      </c>
      <c r="D291">
        <v>4974.53</v>
      </c>
      <c r="E291">
        <v>1769.34</v>
      </c>
      <c r="F291">
        <v>2115</v>
      </c>
      <c r="G291">
        <v>27402.07</v>
      </c>
    </row>
    <row r="292" spans="2:7" x14ac:dyDescent="0.25">
      <c r="B292" s="2" t="s">
        <v>288</v>
      </c>
      <c r="C292">
        <v>50102.3</v>
      </c>
      <c r="D292">
        <v>10877.04</v>
      </c>
      <c r="E292">
        <v>1410.69</v>
      </c>
      <c r="F292">
        <v>8460</v>
      </c>
      <c r="G292">
        <v>70850.03</v>
      </c>
    </row>
    <row r="293" spans="2:7" x14ac:dyDescent="0.25">
      <c r="B293" s="2" t="s">
        <v>289</v>
      </c>
      <c r="C293">
        <v>51261.25</v>
      </c>
      <c r="D293">
        <v>10656.74</v>
      </c>
      <c r="E293">
        <v>2582.2800000000002</v>
      </c>
      <c r="F293">
        <v>470</v>
      </c>
      <c r="G293">
        <v>64970.27</v>
      </c>
    </row>
    <row r="294" spans="2:7" x14ac:dyDescent="0.25">
      <c r="B294" s="2" t="s">
        <v>290</v>
      </c>
      <c r="C294">
        <v>23000.7</v>
      </c>
      <c r="D294">
        <v>3496.75</v>
      </c>
      <c r="E294">
        <v>1673.7</v>
      </c>
      <c r="F294">
        <v>705</v>
      </c>
      <c r="G294">
        <v>28876.15</v>
      </c>
    </row>
    <row r="295" spans="2:7" x14ac:dyDescent="0.25">
      <c r="B295" s="2" t="s">
        <v>291</v>
      </c>
      <c r="C295">
        <v>73103</v>
      </c>
      <c r="D295">
        <v>12081.8</v>
      </c>
      <c r="E295">
        <v>4447.26</v>
      </c>
      <c r="F295">
        <v>11280</v>
      </c>
      <c r="G295">
        <v>100912.06</v>
      </c>
    </row>
    <row r="296" spans="2:7" x14ac:dyDescent="0.25">
      <c r="B296" s="2" t="s">
        <v>292</v>
      </c>
      <c r="C296">
        <v>37888.75</v>
      </c>
      <c r="D296">
        <v>1624.08</v>
      </c>
      <c r="E296">
        <v>1267.23</v>
      </c>
      <c r="F296">
        <v>705</v>
      </c>
      <c r="G296">
        <v>41485.060000000005</v>
      </c>
    </row>
    <row r="297" spans="2:7" x14ac:dyDescent="0.25">
      <c r="B297" s="2" t="s">
        <v>293</v>
      </c>
      <c r="C297">
        <v>60087.1</v>
      </c>
      <c r="D297">
        <v>3071.87</v>
      </c>
      <c r="E297">
        <v>2104.08</v>
      </c>
      <c r="F297">
        <v>3055</v>
      </c>
      <c r="G297">
        <v>68318.05</v>
      </c>
    </row>
    <row r="298" spans="2:7" x14ac:dyDescent="0.25">
      <c r="B298" s="2" t="s">
        <v>294</v>
      </c>
      <c r="C298">
        <v>125166.6</v>
      </c>
      <c r="D298">
        <v>6883.11</v>
      </c>
      <c r="E298">
        <v>9157.5300000000007</v>
      </c>
      <c r="F298">
        <v>3290</v>
      </c>
      <c r="G298">
        <v>144497.24000000002</v>
      </c>
    </row>
    <row r="299" spans="2:7" x14ac:dyDescent="0.25">
      <c r="B299" s="2" t="s">
        <v>295</v>
      </c>
      <c r="C299">
        <v>799390.22</v>
      </c>
      <c r="D299">
        <v>146525.07</v>
      </c>
      <c r="E299">
        <v>73499.34</v>
      </c>
      <c r="F299">
        <v>43475</v>
      </c>
      <c r="G299">
        <v>1062889.6300000001</v>
      </c>
    </row>
    <row r="300" spans="2:7" x14ac:dyDescent="0.25">
      <c r="B300" s="2" t="s">
        <v>296</v>
      </c>
      <c r="C300">
        <v>38334.5</v>
      </c>
      <c r="D300">
        <v>4425.1099999999997</v>
      </c>
      <c r="E300">
        <v>4208.16</v>
      </c>
      <c r="F300">
        <v>1410</v>
      </c>
      <c r="G300">
        <v>48377.770000000004</v>
      </c>
    </row>
    <row r="301" spans="2:7" x14ac:dyDescent="0.25">
      <c r="B301" s="2" t="s">
        <v>297</v>
      </c>
      <c r="C301">
        <v>3566</v>
      </c>
      <c r="D301">
        <v>846.98</v>
      </c>
      <c r="E301">
        <v>191.28</v>
      </c>
      <c r="G301">
        <v>4604.2599999999993</v>
      </c>
    </row>
    <row r="302" spans="2:7" x14ac:dyDescent="0.25">
      <c r="B302" s="2" t="s">
        <v>298</v>
      </c>
      <c r="C302">
        <v>3566</v>
      </c>
      <c r="D302">
        <v>789.91</v>
      </c>
      <c r="E302">
        <v>167.37</v>
      </c>
      <c r="G302">
        <v>4523.28</v>
      </c>
    </row>
    <row r="303" spans="2:7" x14ac:dyDescent="0.25">
      <c r="B303" s="2" t="s">
        <v>299</v>
      </c>
      <c r="C303">
        <v>93429.2</v>
      </c>
      <c r="D303">
        <v>3657.2</v>
      </c>
      <c r="E303">
        <v>5427.57</v>
      </c>
      <c r="F303">
        <v>2115</v>
      </c>
      <c r="G303">
        <v>104628.97</v>
      </c>
    </row>
    <row r="304" spans="2:7" x14ac:dyDescent="0.25">
      <c r="B304" s="2" t="s">
        <v>300</v>
      </c>
      <c r="C304">
        <v>50102.3</v>
      </c>
      <c r="D304">
        <v>1569.06</v>
      </c>
      <c r="E304">
        <v>2558.37</v>
      </c>
      <c r="F304">
        <v>1175</v>
      </c>
      <c r="G304">
        <v>55404.73</v>
      </c>
    </row>
    <row r="305" spans="2:7" x14ac:dyDescent="0.25">
      <c r="B305" s="2" t="s">
        <v>301</v>
      </c>
      <c r="C305">
        <v>130765.22</v>
      </c>
      <c r="D305">
        <v>8495.34</v>
      </c>
      <c r="E305">
        <v>11763.72</v>
      </c>
      <c r="F305">
        <v>3290</v>
      </c>
      <c r="G305">
        <v>154314.28</v>
      </c>
    </row>
    <row r="306" spans="2:7" x14ac:dyDescent="0.25">
      <c r="B306" s="2" t="s">
        <v>302</v>
      </c>
      <c r="C306">
        <v>62690.28</v>
      </c>
      <c r="D306">
        <v>2612.77</v>
      </c>
      <c r="E306">
        <v>5977.5</v>
      </c>
      <c r="F306">
        <v>2350</v>
      </c>
      <c r="G306">
        <v>73630.55</v>
      </c>
    </row>
    <row r="307" spans="2:7" x14ac:dyDescent="0.25">
      <c r="B307" s="2" t="s">
        <v>303</v>
      </c>
      <c r="C307">
        <v>23307.38</v>
      </c>
      <c r="D307">
        <v>1881.86</v>
      </c>
      <c r="E307">
        <v>1028.1300000000001</v>
      </c>
      <c r="G307">
        <v>26217.370000000003</v>
      </c>
    </row>
    <row r="308" spans="2:7" x14ac:dyDescent="0.25">
      <c r="B308" s="2" t="s">
        <v>304</v>
      </c>
      <c r="C308">
        <v>16824.39</v>
      </c>
      <c r="D308">
        <v>1102.71</v>
      </c>
      <c r="E308">
        <v>526.02</v>
      </c>
      <c r="G308">
        <v>18453.12</v>
      </c>
    </row>
    <row r="309" spans="2:7" x14ac:dyDescent="0.25">
      <c r="B309" s="2" t="s">
        <v>306</v>
      </c>
      <c r="C309">
        <v>3566</v>
      </c>
      <c r="D309">
        <v>1805.69</v>
      </c>
      <c r="E309">
        <v>358.65</v>
      </c>
      <c r="G309">
        <v>5730.34</v>
      </c>
    </row>
    <row r="310" spans="2:7" x14ac:dyDescent="0.25">
      <c r="B310" s="2" t="s">
        <v>307</v>
      </c>
      <c r="C310">
        <v>3922.6</v>
      </c>
      <c r="E310">
        <v>215.19</v>
      </c>
      <c r="G310">
        <v>4137.79</v>
      </c>
    </row>
    <row r="311" spans="2:7" x14ac:dyDescent="0.25">
      <c r="B311" s="2" t="s">
        <v>308</v>
      </c>
      <c r="C311">
        <v>22647.67</v>
      </c>
      <c r="D311">
        <v>912.52</v>
      </c>
      <c r="E311">
        <v>1171.5899999999999</v>
      </c>
      <c r="F311">
        <v>940</v>
      </c>
      <c r="G311">
        <v>25671.78</v>
      </c>
    </row>
    <row r="312" spans="2:7" x14ac:dyDescent="0.25">
      <c r="B312" s="2" t="s">
        <v>309</v>
      </c>
      <c r="C312">
        <v>14784.64</v>
      </c>
      <c r="D312">
        <v>593.66999999999996</v>
      </c>
      <c r="E312">
        <v>478.2</v>
      </c>
      <c r="F312">
        <v>470</v>
      </c>
      <c r="G312">
        <v>16326.51</v>
      </c>
    </row>
    <row r="313" spans="2:7" x14ac:dyDescent="0.25">
      <c r="B313" s="2" t="s">
        <v>310</v>
      </c>
      <c r="C313">
        <v>49710.04</v>
      </c>
      <c r="D313">
        <v>2191.88</v>
      </c>
      <c r="E313">
        <v>2749.65</v>
      </c>
      <c r="F313">
        <v>1175</v>
      </c>
      <c r="G313">
        <v>55826.57</v>
      </c>
    </row>
    <row r="314" spans="2:7" x14ac:dyDescent="0.25">
      <c r="B314" s="2" t="s">
        <v>311</v>
      </c>
      <c r="C314">
        <v>31238.16</v>
      </c>
      <c r="D314">
        <v>452.21</v>
      </c>
      <c r="E314">
        <v>1817.16</v>
      </c>
      <c r="F314">
        <v>235</v>
      </c>
      <c r="G314">
        <v>33742.53</v>
      </c>
    </row>
    <row r="315" spans="2:7" x14ac:dyDescent="0.25">
      <c r="B315" s="2" t="s">
        <v>312</v>
      </c>
      <c r="C315">
        <v>99277.440000000002</v>
      </c>
      <c r="D315">
        <v>5081.8900000000003</v>
      </c>
      <c r="E315">
        <v>7938.12</v>
      </c>
      <c r="F315">
        <v>3055</v>
      </c>
      <c r="G315">
        <v>115352.45</v>
      </c>
    </row>
    <row r="316" spans="2:7" x14ac:dyDescent="0.25">
      <c r="B316" s="2" t="s">
        <v>313</v>
      </c>
      <c r="C316">
        <v>10698</v>
      </c>
      <c r="D316">
        <v>1419.62</v>
      </c>
      <c r="E316">
        <v>789.03</v>
      </c>
      <c r="G316">
        <v>12906.65</v>
      </c>
    </row>
    <row r="317" spans="2:7" x14ac:dyDescent="0.25">
      <c r="B317" s="2" t="s">
        <v>314</v>
      </c>
      <c r="C317">
        <v>3566</v>
      </c>
      <c r="D317">
        <v>4221.37</v>
      </c>
      <c r="E317">
        <v>167.37</v>
      </c>
      <c r="G317">
        <v>7954.74</v>
      </c>
    </row>
    <row r="318" spans="2:7" x14ac:dyDescent="0.25">
      <c r="B318" s="2" t="s">
        <v>315</v>
      </c>
      <c r="C318">
        <v>3566</v>
      </c>
      <c r="D318">
        <v>255.61</v>
      </c>
      <c r="E318">
        <v>191.28</v>
      </c>
      <c r="F318">
        <v>470</v>
      </c>
      <c r="G318">
        <v>4482.8899999999994</v>
      </c>
    </row>
    <row r="319" spans="2:7" x14ac:dyDescent="0.25">
      <c r="B319" s="2" t="s">
        <v>316</v>
      </c>
      <c r="C319">
        <v>66184.960000000006</v>
      </c>
      <c r="D319">
        <v>2013.17</v>
      </c>
      <c r="E319">
        <v>4040.79</v>
      </c>
      <c r="G319">
        <v>72238.92</v>
      </c>
    </row>
    <row r="320" spans="2:7" x14ac:dyDescent="0.25">
      <c r="B320" s="2" t="s">
        <v>317</v>
      </c>
      <c r="C320">
        <v>74814.679999999993</v>
      </c>
      <c r="D320">
        <v>10745.25</v>
      </c>
      <c r="E320">
        <v>6288.33</v>
      </c>
      <c r="F320">
        <v>3055</v>
      </c>
      <c r="G320">
        <v>94903.26</v>
      </c>
    </row>
    <row r="321" spans="2:7" x14ac:dyDescent="0.25">
      <c r="B321" s="2" t="s">
        <v>318</v>
      </c>
      <c r="C321">
        <v>40545.42</v>
      </c>
      <c r="D321">
        <v>3619.6</v>
      </c>
      <c r="E321">
        <v>2630.1</v>
      </c>
      <c r="F321">
        <v>2350</v>
      </c>
      <c r="G321">
        <v>49145.119999999995</v>
      </c>
    </row>
    <row r="322" spans="2:7" x14ac:dyDescent="0.25">
      <c r="B322" s="2" t="s">
        <v>319</v>
      </c>
      <c r="C322">
        <v>7132</v>
      </c>
      <c r="D322">
        <v>377.85</v>
      </c>
      <c r="E322">
        <v>717.3</v>
      </c>
      <c r="F322">
        <v>705</v>
      </c>
      <c r="G322">
        <v>8932.15</v>
      </c>
    </row>
    <row r="323" spans="2:7" x14ac:dyDescent="0.25">
      <c r="B323" s="2" t="s">
        <v>320</v>
      </c>
      <c r="C323">
        <v>78737.279999999999</v>
      </c>
      <c r="D323">
        <v>8400.18</v>
      </c>
      <c r="E323">
        <v>5045.01</v>
      </c>
      <c r="F323">
        <v>940</v>
      </c>
      <c r="G323">
        <v>93122.469999999987</v>
      </c>
    </row>
    <row r="324" spans="2:7" x14ac:dyDescent="0.25">
      <c r="B324" s="2" t="s">
        <v>321</v>
      </c>
      <c r="C324">
        <v>55558.28</v>
      </c>
      <c r="D324">
        <v>3176.82</v>
      </c>
      <c r="E324">
        <v>2964.84</v>
      </c>
      <c r="F324">
        <v>1645</v>
      </c>
      <c r="G324">
        <v>63344.94</v>
      </c>
    </row>
    <row r="325" spans="2:7" x14ac:dyDescent="0.25">
      <c r="B325" s="2" t="s">
        <v>322</v>
      </c>
      <c r="C325">
        <v>34304.92</v>
      </c>
      <c r="D325">
        <v>2693.05</v>
      </c>
      <c r="E325">
        <v>1984.53</v>
      </c>
      <c r="F325">
        <v>1880</v>
      </c>
      <c r="G325">
        <v>40862.5</v>
      </c>
    </row>
    <row r="326" spans="2:7" x14ac:dyDescent="0.25">
      <c r="B326" s="2" t="s">
        <v>323</v>
      </c>
      <c r="C326">
        <v>21592.13</v>
      </c>
      <c r="D326">
        <v>1110.0899999999999</v>
      </c>
      <c r="E326">
        <v>884.67</v>
      </c>
      <c r="F326">
        <v>235</v>
      </c>
      <c r="G326">
        <v>23821.89</v>
      </c>
    </row>
    <row r="327" spans="2:7" x14ac:dyDescent="0.25">
      <c r="B327" s="2" t="s">
        <v>324</v>
      </c>
      <c r="C327">
        <v>10698</v>
      </c>
      <c r="D327">
        <v>3759.97</v>
      </c>
      <c r="E327">
        <v>1099.8599999999999</v>
      </c>
      <c r="G327">
        <v>15557.83</v>
      </c>
    </row>
    <row r="328" spans="2:7" x14ac:dyDescent="0.25">
      <c r="B328" s="2" t="s">
        <v>325</v>
      </c>
      <c r="C328">
        <v>3566</v>
      </c>
      <c r="D328">
        <v>1917.17</v>
      </c>
      <c r="E328">
        <v>310.83</v>
      </c>
      <c r="G328">
        <v>5794</v>
      </c>
    </row>
    <row r="329" spans="2:7" x14ac:dyDescent="0.25">
      <c r="B329" s="2" t="s">
        <v>326</v>
      </c>
      <c r="C329">
        <v>33520.400000000001</v>
      </c>
      <c r="D329">
        <v>1629.04</v>
      </c>
      <c r="E329">
        <v>1936.71</v>
      </c>
      <c r="F329">
        <v>705</v>
      </c>
      <c r="G329">
        <v>37791.15</v>
      </c>
    </row>
    <row r="330" spans="2:7" x14ac:dyDescent="0.25">
      <c r="B330" s="2" t="s">
        <v>327</v>
      </c>
      <c r="C330">
        <v>73013.850000000006</v>
      </c>
      <c r="D330">
        <v>3230.75</v>
      </c>
      <c r="E330">
        <v>3275.67</v>
      </c>
      <c r="F330">
        <v>1645</v>
      </c>
      <c r="G330">
        <v>81165.27</v>
      </c>
    </row>
    <row r="331" spans="2:7" x14ac:dyDescent="0.25">
      <c r="B331" s="2" t="s">
        <v>328</v>
      </c>
      <c r="C331">
        <v>130576.22</v>
      </c>
      <c r="D331">
        <v>17645.89</v>
      </c>
      <c r="E331">
        <v>9707.4599999999991</v>
      </c>
      <c r="F331">
        <v>10340</v>
      </c>
      <c r="G331">
        <v>168269.56999999998</v>
      </c>
    </row>
    <row r="332" spans="2:7" x14ac:dyDescent="0.25">
      <c r="B332" s="2" t="s">
        <v>329</v>
      </c>
      <c r="C332">
        <v>61987.78</v>
      </c>
      <c r="D332">
        <v>4387.74</v>
      </c>
      <c r="E332">
        <v>2988.75</v>
      </c>
      <c r="F332">
        <v>3760</v>
      </c>
      <c r="G332">
        <v>73124.27</v>
      </c>
    </row>
    <row r="333" spans="2:7" x14ac:dyDescent="0.25">
      <c r="B333" s="2" t="s">
        <v>330</v>
      </c>
      <c r="C333">
        <v>3566</v>
      </c>
      <c r="D333">
        <v>2724.37</v>
      </c>
      <c r="E333">
        <v>167.37</v>
      </c>
      <c r="G333">
        <v>6457.74</v>
      </c>
    </row>
    <row r="334" spans="2:7" x14ac:dyDescent="0.25">
      <c r="B334" s="2" t="s">
        <v>331</v>
      </c>
      <c r="C334">
        <v>44575</v>
      </c>
      <c r="D334">
        <v>3655.14</v>
      </c>
      <c r="E334">
        <v>1817.16</v>
      </c>
      <c r="F334">
        <v>940</v>
      </c>
      <c r="G334">
        <v>50987.3</v>
      </c>
    </row>
    <row r="335" spans="2:7" x14ac:dyDescent="0.25">
      <c r="B335" s="2" t="s">
        <v>332</v>
      </c>
      <c r="C335">
        <v>256752</v>
      </c>
      <c r="D335">
        <v>21143</v>
      </c>
      <c r="E335">
        <v>19247.55</v>
      </c>
      <c r="F335">
        <v>22795</v>
      </c>
      <c r="G335">
        <v>319937.55</v>
      </c>
    </row>
    <row r="336" spans="2:7" x14ac:dyDescent="0.25">
      <c r="B336" s="2" t="s">
        <v>333</v>
      </c>
      <c r="C336">
        <v>78027.649999999994</v>
      </c>
      <c r="D336">
        <v>20424.189999999999</v>
      </c>
      <c r="E336">
        <v>1721.52</v>
      </c>
      <c r="F336">
        <v>14570</v>
      </c>
      <c r="G336">
        <v>114743.36</v>
      </c>
    </row>
    <row r="337" spans="2:7" x14ac:dyDescent="0.25">
      <c r="B337" s="2" t="s">
        <v>334</v>
      </c>
      <c r="C337">
        <v>32375.71</v>
      </c>
      <c r="D337">
        <v>10212.15</v>
      </c>
      <c r="E337">
        <v>789.03</v>
      </c>
      <c r="F337">
        <v>7285</v>
      </c>
      <c r="G337">
        <v>50661.89</v>
      </c>
    </row>
    <row r="338" spans="2:7" x14ac:dyDescent="0.25">
      <c r="B338" s="2" t="s">
        <v>335</v>
      </c>
      <c r="C338">
        <v>28670.639999999999</v>
      </c>
      <c r="D338">
        <v>3512.59</v>
      </c>
      <c r="E338">
        <v>1052.04</v>
      </c>
      <c r="F338">
        <v>940</v>
      </c>
      <c r="G338">
        <v>34175.269999999997</v>
      </c>
    </row>
    <row r="339" spans="2:7" x14ac:dyDescent="0.25">
      <c r="B339" s="2" t="s">
        <v>336</v>
      </c>
      <c r="C339">
        <v>14121.36</v>
      </c>
      <c r="D339">
        <v>1470.88</v>
      </c>
      <c r="E339">
        <v>645.57000000000005</v>
      </c>
      <c r="F339">
        <v>470</v>
      </c>
      <c r="G339">
        <v>16707.810000000001</v>
      </c>
    </row>
    <row r="340" spans="2:7" x14ac:dyDescent="0.25">
      <c r="B340" s="2" t="s">
        <v>337</v>
      </c>
      <c r="C340">
        <v>28995.15</v>
      </c>
      <c r="D340">
        <v>1532.06</v>
      </c>
      <c r="E340">
        <v>980.31</v>
      </c>
      <c r="F340">
        <v>235</v>
      </c>
      <c r="G340">
        <v>31742.520000000004</v>
      </c>
    </row>
    <row r="341" spans="2:7" x14ac:dyDescent="0.25">
      <c r="B341" s="2" t="s">
        <v>338</v>
      </c>
      <c r="C341">
        <v>49924</v>
      </c>
      <c r="D341">
        <v>3142.84</v>
      </c>
      <c r="E341">
        <v>2773.56</v>
      </c>
      <c r="F341">
        <v>6815</v>
      </c>
      <c r="G341">
        <v>62655.399999999994</v>
      </c>
    </row>
    <row r="342" spans="2:7" x14ac:dyDescent="0.25">
      <c r="B342" s="2" t="s">
        <v>339</v>
      </c>
      <c r="C342">
        <v>10698</v>
      </c>
      <c r="D342">
        <v>1512.11</v>
      </c>
      <c r="E342">
        <v>1219.4100000000001</v>
      </c>
      <c r="F342">
        <v>235</v>
      </c>
      <c r="G342">
        <v>13664.52</v>
      </c>
    </row>
    <row r="343" spans="2:7" x14ac:dyDescent="0.25">
      <c r="B343" s="2" t="s">
        <v>340</v>
      </c>
      <c r="C343">
        <v>114029.98</v>
      </c>
      <c r="D343">
        <v>18353.580000000002</v>
      </c>
      <c r="E343">
        <v>6742.62</v>
      </c>
      <c r="F343">
        <v>1175</v>
      </c>
      <c r="G343">
        <v>140301.18</v>
      </c>
    </row>
    <row r="344" spans="2:7" x14ac:dyDescent="0.25">
      <c r="B344" s="2" t="s">
        <v>341</v>
      </c>
      <c r="C344">
        <v>12837.6</v>
      </c>
      <c r="D344">
        <v>1144.3</v>
      </c>
      <c r="E344">
        <v>478.2</v>
      </c>
      <c r="G344">
        <v>14460.1</v>
      </c>
    </row>
    <row r="345" spans="2:7" x14ac:dyDescent="0.25">
      <c r="B345" s="2" t="s">
        <v>342</v>
      </c>
      <c r="C345">
        <v>8201.7999999999993</v>
      </c>
      <c r="E345">
        <v>143.46</v>
      </c>
      <c r="G345">
        <v>8345.2599999999984</v>
      </c>
    </row>
    <row r="346" spans="2:7" x14ac:dyDescent="0.25">
      <c r="B346" s="2" t="s">
        <v>343</v>
      </c>
      <c r="C346">
        <v>76597.679999999993</v>
      </c>
      <c r="D346">
        <v>4134.1899999999996</v>
      </c>
      <c r="E346">
        <v>3873.42</v>
      </c>
      <c r="F346">
        <v>940</v>
      </c>
      <c r="G346">
        <v>85545.29</v>
      </c>
    </row>
    <row r="347" spans="2:7" x14ac:dyDescent="0.25">
      <c r="B347" s="2" t="s">
        <v>344</v>
      </c>
      <c r="C347">
        <v>3134777.88</v>
      </c>
      <c r="D347">
        <v>485457.34</v>
      </c>
      <c r="E347">
        <v>273458.67</v>
      </c>
      <c r="F347">
        <v>366130</v>
      </c>
      <c r="G347">
        <v>4259823.8899999997</v>
      </c>
    </row>
    <row r="348" spans="2:7" x14ac:dyDescent="0.25">
      <c r="B348" s="2" t="s">
        <v>345</v>
      </c>
      <c r="C348">
        <v>1353860.43</v>
      </c>
      <c r="D348">
        <v>127436.58</v>
      </c>
      <c r="E348">
        <v>136597.82999999999</v>
      </c>
      <c r="F348">
        <v>143350</v>
      </c>
      <c r="G348">
        <v>1761244.84</v>
      </c>
    </row>
    <row r="349" spans="2:7" x14ac:dyDescent="0.25">
      <c r="B349" s="2" t="s">
        <v>346</v>
      </c>
      <c r="C349">
        <v>62405</v>
      </c>
      <c r="D349">
        <v>1862.64</v>
      </c>
      <c r="E349">
        <v>4566.8100000000004</v>
      </c>
      <c r="F349">
        <v>1410</v>
      </c>
      <c r="G349">
        <v>70244.45</v>
      </c>
    </row>
    <row r="350" spans="2:7" x14ac:dyDescent="0.25">
      <c r="B350" s="2" t="s">
        <v>347</v>
      </c>
      <c r="C350">
        <v>75064.3</v>
      </c>
      <c r="D350">
        <v>4005.18</v>
      </c>
      <c r="E350">
        <v>6120.96</v>
      </c>
      <c r="F350">
        <v>2585</v>
      </c>
      <c r="G350">
        <v>87775.440000000017</v>
      </c>
    </row>
    <row r="351" spans="2:7" x14ac:dyDescent="0.25">
      <c r="B351" s="2" t="s">
        <v>348</v>
      </c>
      <c r="C351">
        <v>391568.2</v>
      </c>
      <c r="D351">
        <v>35885.46</v>
      </c>
      <c r="E351">
        <v>31202.55</v>
      </c>
      <c r="F351">
        <v>13395</v>
      </c>
      <c r="G351">
        <v>472051.21</v>
      </c>
    </row>
    <row r="352" spans="2:7" x14ac:dyDescent="0.25">
      <c r="B352" s="2" t="s">
        <v>349</v>
      </c>
      <c r="C352">
        <v>189547.16</v>
      </c>
      <c r="D352">
        <v>10485.78</v>
      </c>
      <c r="E352">
        <v>15350.22</v>
      </c>
      <c r="F352">
        <v>5875</v>
      </c>
      <c r="G352">
        <v>221258.16</v>
      </c>
    </row>
    <row r="353" spans="2:7" x14ac:dyDescent="0.25">
      <c r="B353" s="2" t="s">
        <v>350</v>
      </c>
      <c r="C353">
        <v>169741.6</v>
      </c>
      <c r="D353">
        <v>6786.98</v>
      </c>
      <c r="E353">
        <v>17191.29</v>
      </c>
      <c r="F353">
        <v>7050</v>
      </c>
      <c r="G353">
        <v>200769.87000000002</v>
      </c>
    </row>
    <row r="354" spans="2:7" x14ac:dyDescent="0.25">
      <c r="B354" s="2" t="s">
        <v>351</v>
      </c>
      <c r="C354">
        <v>48354.96</v>
      </c>
      <c r="D354">
        <v>2648.92</v>
      </c>
      <c r="E354">
        <v>2749.65</v>
      </c>
      <c r="F354">
        <v>705</v>
      </c>
      <c r="G354">
        <v>54458.53</v>
      </c>
    </row>
    <row r="355" spans="2:7" x14ac:dyDescent="0.25">
      <c r="B355" s="2" t="s">
        <v>352</v>
      </c>
      <c r="C355">
        <v>17830</v>
      </c>
      <c r="D355">
        <v>4839.71</v>
      </c>
      <c r="E355">
        <v>789.03</v>
      </c>
      <c r="F355">
        <v>4465</v>
      </c>
      <c r="G355">
        <v>27923.739999999998</v>
      </c>
    </row>
    <row r="356" spans="2:7" x14ac:dyDescent="0.25">
      <c r="B356" s="2" t="s">
        <v>353</v>
      </c>
      <c r="C356">
        <v>36052.26</v>
      </c>
      <c r="D356">
        <v>3910.75</v>
      </c>
      <c r="E356">
        <v>2964.84</v>
      </c>
      <c r="F356">
        <v>940</v>
      </c>
      <c r="G356">
        <v>43867.850000000006</v>
      </c>
    </row>
    <row r="357" spans="2:7" x14ac:dyDescent="0.25">
      <c r="B357" s="2" t="s">
        <v>354</v>
      </c>
      <c r="C357">
        <v>23250.32</v>
      </c>
      <c r="D357">
        <v>1356.99</v>
      </c>
      <c r="E357">
        <v>1410.69</v>
      </c>
      <c r="F357">
        <v>235</v>
      </c>
      <c r="G357">
        <v>26253</v>
      </c>
    </row>
    <row r="358" spans="2:7" x14ac:dyDescent="0.25">
      <c r="B358" s="2" t="s">
        <v>355</v>
      </c>
      <c r="C358">
        <v>128019.4</v>
      </c>
      <c r="D358">
        <v>7434.1</v>
      </c>
      <c r="E358">
        <v>11094.24</v>
      </c>
      <c r="F358">
        <v>12455</v>
      </c>
      <c r="G358">
        <v>159002.74</v>
      </c>
    </row>
    <row r="359" spans="2:7" x14ac:dyDescent="0.25">
      <c r="B359" s="2" t="s">
        <v>356</v>
      </c>
      <c r="C359">
        <v>254041.84</v>
      </c>
      <c r="D359">
        <v>28996.3</v>
      </c>
      <c r="E359">
        <v>19008.45</v>
      </c>
      <c r="F359">
        <v>10810</v>
      </c>
      <c r="G359">
        <v>312856.59000000003</v>
      </c>
    </row>
    <row r="360" spans="2:7" x14ac:dyDescent="0.25">
      <c r="B360" s="2" t="s">
        <v>357</v>
      </c>
      <c r="C360">
        <v>175803.8</v>
      </c>
      <c r="D360">
        <v>12117.23</v>
      </c>
      <c r="E360">
        <v>13915.62</v>
      </c>
      <c r="F360">
        <v>6580</v>
      </c>
      <c r="G360">
        <v>208416.65</v>
      </c>
    </row>
    <row r="361" spans="2:7" x14ac:dyDescent="0.25">
      <c r="B361" s="2" t="s">
        <v>358</v>
      </c>
      <c r="C361">
        <v>86154.559999999998</v>
      </c>
      <c r="D361">
        <v>4605.38</v>
      </c>
      <c r="E361">
        <v>6360.06</v>
      </c>
      <c r="F361">
        <v>2350</v>
      </c>
      <c r="G361">
        <v>99470</v>
      </c>
    </row>
    <row r="362" spans="2:7" x14ac:dyDescent="0.25">
      <c r="B362" s="2" t="s">
        <v>359</v>
      </c>
      <c r="C362">
        <v>32094</v>
      </c>
      <c r="D362">
        <v>3630.84</v>
      </c>
      <c r="E362">
        <v>1745.43</v>
      </c>
      <c r="F362">
        <v>2585</v>
      </c>
      <c r="G362">
        <v>40055.269999999997</v>
      </c>
    </row>
    <row r="363" spans="2:7" x14ac:dyDescent="0.25">
      <c r="B363" s="2" t="s">
        <v>360</v>
      </c>
      <c r="C363">
        <v>81483.100000000006</v>
      </c>
      <c r="D363">
        <v>3300.87</v>
      </c>
      <c r="E363">
        <v>7436.01</v>
      </c>
      <c r="F363">
        <v>2115</v>
      </c>
      <c r="G363">
        <v>94334.98</v>
      </c>
    </row>
    <row r="364" spans="2:7" x14ac:dyDescent="0.25">
      <c r="B364" s="2" t="s">
        <v>361</v>
      </c>
      <c r="C364">
        <v>206828</v>
      </c>
      <c r="D364">
        <v>9745.32</v>
      </c>
      <c r="E364">
        <v>18793.259999999998</v>
      </c>
      <c r="F364">
        <v>4230</v>
      </c>
      <c r="G364">
        <v>239596.58000000002</v>
      </c>
    </row>
    <row r="365" spans="2:7" x14ac:dyDescent="0.25">
      <c r="B365" s="2" t="s">
        <v>362</v>
      </c>
      <c r="C365">
        <v>122638.31</v>
      </c>
      <c r="D365">
        <v>57153.48</v>
      </c>
      <c r="E365">
        <v>12552.75</v>
      </c>
      <c r="F365">
        <v>99640</v>
      </c>
      <c r="G365">
        <v>291984.54000000004</v>
      </c>
    </row>
    <row r="366" spans="2:7" x14ac:dyDescent="0.25">
      <c r="B366" s="2" t="s">
        <v>363</v>
      </c>
      <c r="C366">
        <v>46875.07</v>
      </c>
      <c r="D366">
        <v>22059.87</v>
      </c>
      <c r="E366">
        <v>4208.16</v>
      </c>
      <c r="F366">
        <v>39480</v>
      </c>
      <c r="G366">
        <v>112623.1</v>
      </c>
    </row>
    <row r="367" spans="2:7" x14ac:dyDescent="0.25">
      <c r="B367" s="2" t="s">
        <v>364</v>
      </c>
      <c r="C367">
        <v>24355.78</v>
      </c>
      <c r="D367">
        <v>311.95</v>
      </c>
      <c r="E367">
        <v>1386.78</v>
      </c>
      <c r="F367">
        <v>470</v>
      </c>
      <c r="G367">
        <v>26524.51</v>
      </c>
    </row>
    <row r="368" spans="2:7" x14ac:dyDescent="0.25">
      <c r="B368" s="2" t="s">
        <v>365</v>
      </c>
      <c r="C368">
        <v>3566</v>
      </c>
      <c r="D368">
        <v>1349.85</v>
      </c>
      <c r="E368">
        <v>502.11</v>
      </c>
      <c r="F368">
        <v>235</v>
      </c>
      <c r="G368">
        <v>5652.96</v>
      </c>
    </row>
    <row r="369" spans="2:7" x14ac:dyDescent="0.25">
      <c r="B369" s="2" t="s">
        <v>366</v>
      </c>
      <c r="C369">
        <v>117678</v>
      </c>
      <c r="D369">
        <v>17116.3</v>
      </c>
      <c r="E369">
        <v>1362.87</v>
      </c>
      <c r="F369">
        <v>2350</v>
      </c>
      <c r="G369">
        <v>138507.16999999998</v>
      </c>
    </row>
    <row r="370" spans="2:7" x14ac:dyDescent="0.25">
      <c r="B370" s="2" t="s">
        <v>367</v>
      </c>
      <c r="C370">
        <v>378463.15</v>
      </c>
      <c r="D370">
        <v>99345.66</v>
      </c>
      <c r="E370">
        <v>27066.12</v>
      </c>
      <c r="F370">
        <v>180480</v>
      </c>
      <c r="G370">
        <v>685354.93</v>
      </c>
    </row>
    <row r="371" spans="2:7" x14ac:dyDescent="0.25">
      <c r="B371" s="2" t="s">
        <v>368</v>
      </c>
      <c r="C371">
        <v>113644.85</v>
      </c>
      <c r="D371">
        <v>29661.919999999998</v>
      </c>
      <c r="E371">
        <v>10137.84</v>
      </c>
      <c r="F371">
        <v>57105</v>
      </c>
      <c r="G371">
        <v>210549.61000000002</v>
      </c>
    </row>
    <row r="372" spans="2:7" x14ac:dyDescent="0.25">
      <c r="B372" s="2" t="s">
        <v>369</v>
      </c>
      <c r="C372">
        <v>23710.33</v>
      </c>
      <c r="D372">
        <v>3423.6</v>
      </c>
      <c r="E372">
        <v>956.4</v>
      </c>
      <c r="F372">
        <v>235</v>
      </c>
      <c r="G372">
        <v>28325.33</v>
      </c>
    </row>
    <row r="373" spans="2:7" x14ac:dyDescent="0.25">
      <c r="B373" s="2" t="s">
        <v>370</v>
      </c>
      <c r="C373">
        <v>52177.71</v>
      </c>
      <c r="D373">
        <v>8655.67</v>
      </c>
      <c r="E373">
        <v>3992.97</v>
      </c>
      <c r="F373">
        <v>6815</v>
      </c>
      <c r="G373">
        <v>71641.350000000006</v>
      </c>
    </row>
    <row r="374" spans="2:7" x14ac:dyDescent="0.25">
      <c r="B374" s="2" t="s">
        <v>371</v>
      </c>
      <c r="C374">
        <v>29922.31</v>
      </c>
      <c r="D374">
        <v>3343.56</v>
      </c>
      <c r="E374">
        <v>2008.44</v>
      </c>
      <c r="F374">
        <v>4935</v>
      </c>
      <c r="G374">
        <v>40209.310000000005</v>
      </c>
    </row>
    <row r="375" spans="2:7" x14ac:dyDescent="0.25">
      <c r="B375" s="2" t="s">
        <v>372</v>
      </c>
      <c r="C375">
        <v>129203.31</v>
      </c>
      <c r="D375">
        <v>53236.45</v>
      </c>
      <c r="E375">
        <v>11811.54</v>
      </c>
      <c r="F375">
        <v>98700</v>
      </c>
      <c r="G375">
        <v>292951.3</v>
      </c>
    </row>
    <row r="376" spans="2:7" x14ac:dyDescent="0.25">
      <c r="B376" s="2" t="s">
        <v>373</v>
      </c>
      <c r="C376">
        <v>24962</v>
      </c>
      <c r="D376">
        <v>5132.68</v>
      </c>
      <c r="E376">
        <v>1410.69</v>
      </c>
      <c r="F376">
        <v>2115</v>
      </c>
      <c r="G376">
        <v>33620.370000000003</v>
      </c>
    </row>
    <row r="377" spans="2:7" x14ac:dyDescent="0.25">
      <c r="B377" s="2" t="s">
        <v>374</v>
      </c>
      <c r="C377">
        <v>306390.71999999997</v>
      </c>
      <c r="D377">
        <v>43210.01</v>
      </c>
      <c r="E377">
        <v>32206.77</v>
      </c>
      <c r="F377">
        <v>14335</v>
      </c>
      <c r="G377">
        <v>396142.5</v>
      </c>
    </row>
    <row r="378" spans="2:7" x14ac:dyDescent="0.25">
      <c r="B378" s="2" t="s">
        <v>375</v>
      </c>
      <c r="C378">
        <v>87367</v>
      </c>
      <c r="D378">
        <v>33202.44</v>
      </c>
      <c r="E378">
        <v>6718.71</v>
      </c>
      <c r="F378">
        <v>58280</v>
      </c>
      <c r="G378">
        <v>185568.15</v>
      </c>
    </row>
    <row r="379" spans="2:7" x14ac:dyDescent="0.25">
      <c r="B379" s="2" t="s">
        <v>376</v>
      </c>
      <c r="C379">
        <v>18978.25</v>
      </c>
      <c r="D379">
        <v>6527.99</v>
      </c>
      <c r="E379">
        <v>1673.7</v>
      </c>
      <c r="F379">
        <v>13395</v>
      </c>
      <c r="G379">
        <v>40574.939999999995</v>
      </c>
    </row>
    <row r="380" spans="2:7" x14ac:dyDescent="0.25">
      <c r="B380" s="2" t="s">
        <v>377</v>
      </c>
      <c r="C380">
        <v>18767.86</v>
      </c>
      <c r="D380">
        <v>3512.23</v>
      </c>
      <c r="E380">
        <v>1697.61</v>
      </c>
      <c r="F380">
        <v>1175</v>
      </c>
      <c r="G380">
        <v>25152.7</v>
      </c>
    </row>
    <row r="381" spans="2:7" x14ac:dyDescent="0.25">
      <c r="B381" s="2" t="s">
        <v>378</v>
      </c>
      <c r="C381">
        <v>8558.4</v>
      </c>
      <c r="D381">
        <v>848.8</v>
      </c>
      <c r="E381">
        <v>263.01</v>
      </c>
      <c r="G381">
        <v>9670.2099999999991</v>
      </c>
    </row>
    <row r="382" spans="2:7" x14ac:dyDescent="0.25">
      <c r="B382" s="2" t="s">
        <v>379</v>
      </c>
      <c r="C382">
        <v>7142.7</v>
      </c>
      <c r="D382">
        <v>3445</v>
      </c>
      <c r="E382">
        <v>358.65</v>
      </c>
      <c r="G382">
        <v>10946.35</v>
      </c>
    </row>
    <row r="383" spans="2:7" x14ac:dyDescent="0.25">
      <c r="B383" s="2" t="s">
        <v>380</v>
      </c>
      <c r="C383">
        <v>3566</v>
      </c>
      <c r="D383">
        <v>802.37</v>
      </c>
      <c r="E383">
        <v>239.1</v>
      </c>
      <c r="G383">
        <v>4607.47</v>
      </c>
    </row>
    <row r="384" spans="2:7" x14ac:dyDescent="0.25">
      <c r="B384" s="2" t="s">
        <v>381</v>
      </c>
      <c r="C384">
        <v>99626.91</v>
      </c>
      <c r="D384">
        <v>9979.2800000000007</v>
      </c>
      <c r="E384">
        <v>3514.77</v>
      </c>
      <c r="F384">
        <v>1410</v>
      </c>
      <c r="G384">
        <v>114530.96</v>
      </c>
    </row>
    <row r="385" spans="2:7" x14ac:dyDescent="0.25">
      <c r="B385" s="2" t="s">
        <v>382</v>
      </c>
      <c r="C385">
        <v>3993.92</v>
      </c>
      <c r="D385">
        <v>1983.91</v>
      </c>
      <c r="E385">
        <v>286.92</v>
      </c>
      <c r="G385">
        <v>6264.75</v>
      </c>
    </row>
    <row r="386" spans="2:7" x14ac:dyDescent="0.25">
      <c r="B386" s="2" t="s">
        <v>383</v>
      </c>
      <c r="C386">
        <v>24962</v>
      </c>
      <c r="E386">
        <v>1864.98</v>
      </c>
      <c r="F386">
        <v>1175</v>
      </c>
      <c r="G386">
        <v>28001.98</v>
      </c>
    </row>
    <row r="387" spans="2:7" x14ac:dyDescent="0.25">
      <c r="B387" s="2" t="s">
        <v>384</v>
      </c>
      <c r="C387">
        <v>606.22</v>
      </c>
      <c r="D387">
        <v>9534.33</v>
      </c>
      <c r="E387">
        <v>1649.79</v>
      </c>
      <c r="G387">
        <v>11790.34</v>
      </c>
    </row>
    <row r="388" spans="2:7" x14ac:dyDescent="0.25">
      <c r="B388" s="2" t="s">
        <v>385</v>
      </c>
      <c r="C388">
        <v>69002.100000000006</v>
      </c>
      <c r="D388">
        <v>4184.49</v>
      </c>
      <c r="E388">
        <v>4447.26</v>
      </c>
      <c r="F388">
        <v>2350</v>
      </c>
      <c r="G388">
        <v>79983.850000000006</v>
      </c>
    </row>
    <row r="389" spans="2:7" x14ac:dyDescent="0.25">
      <c r="B389" s="2" t="s">
        <v>386</v>
      </c>
      <c r="C389">
        <v>67754</v>
      </c>
      <c r="D389">
        <v>21722.29</v>
      </c>
      <c r="E389">
        <v>5140.6499999999996</v>
      </c>
      <c r="F389">
        <v>49115</v>
      </c>
      <c r="G389">
        <v>143731.94</v>
      </c>
    </row>
    <row r="390" spans="2:7" x14ac:dyDescent="0.25">
      <c r="B390" s="2" t="s">
        <v>387</v>
      </c>
      <c r="C390">
        <v>50423.24</v>
      </c>
      <c r="D390">
        <v>2377.7199999999998</v>
      </c>
      <c r="E390">
        <v>3490.86</v>
      </c>
      <c r="F390">
        <v>235</v>
      </c>
      <c r="G390">
        <v>56526.82</v>
      </c>
    </row>
    <row r="391" spans="2:7" x14ac:dyDescent="0.25">
      <c r="B391" s="2" t="s">
        <v>388</v>
      </c>
      <c r="C391">
        <v>26691.51</v>
      </c>
      <c r="D391">
        <v>1072.97</v>
      </c>
      <c r="E391">
        <v>1291.1400000000001</v>
      </c>
      <c r="F391">
        <v>470</v>
      </c>
      <c r="G391">
        <v>29525.62</v>
      </c>
    </row>
    <row r="392" spans="2:7" x14ac:dyDescent="0.25">
      <c r="B392" s="2" t="s">
        <v>389</v>
      </c>
      <c r="C392">
        <v>40181.69</v>
      </c>
      <c r="D392">
        <v>16432.43</v>
      </c>
      <c r="E392">
        <v>3538.68</v>
      </c>
      <c r="F392">
        <v>34780</v>
      </c>
      <c r="G392">
        <v>94932.799999999988</v>
      </c>
    </row>
    <row r="393" spans="2:7" x14ac:dyDescent="0.25">
      <c r="B393" s="2" t="s">
        <v>390</v>
      </c>
      <c r="C393">
        <v>31847.95</v>
      </c>
      <c r="D393">
        <v>34182.54</v>
      </c>
      <c r="E393">
        <v>4351.62</v>
      </c>
      <c r="F393">
        <v>39245</v>
      </c>
      <c r="G393">
        <v>109627.11</v>
      </c>
    </row>
    <row r="394" spans="2:7" x14ac:dyDescent="0.25">
      <c r="B394" s="2" t="s">
        <v>391</v>
      </c>
      <c r="C394">
        <v>19613</v>
      </c>
      <c r="D394">
        <v>596.33000000000004</v>
      </c>
      <c r="E394">
        <v>286.92</v>
      </c>
      <c r="G394">
        <v>20496.25</v>
      </c>
    </row>
    <row r="395" spans="2:7" x14ac:dyDescent="0.25">
      <c r="B395" s="2" t="s">
        <v>392</v>
      </c>
      <c r="C395">
        <v>53900.09</v>
      </c>
      <c r="D395">
        <v>5264.59</v>
      </c>
      <c r="E395">
        <v>3706.05</v>
      </c>
      <c r="F395">
        <v>940</v>
      </c>
      <c r="G395">
        <v>63810.729999999996</v>
      </c>
    </row>
    <row r="396" spans="2:7" x14ac:dyDescent="0.25">
      <c r="B396" s="2" t="s">
        <v>393</v>
      </c>
      <c r="C396">
        <v>26620.19</v>
      </c>
      <c r="D396">
        <v>1880.29</v>
      </c>
      <c r="E396">
        <v>1315.05</v>
      </c>
      <c r="F396">
        <v>1645</v>
      </c>
      <c r="G396">
        <v>31460.53</v>
      </c>
    </row>
    <row r="397" spans="2:7" x14ac:dyDescent="0.25">
      <c r="B397" s="2" t="s">
        <v>394</v>
      </c>
      <c r="C397">
        <v>60443.7</v>
      </c>
      <c r="D397">
        <v>6587.84</v>
      </c>
      <c r="E397">
        <v>3395.22</v>
      </c>
      <c r="F397">
        <v>705</v>
      </c>
      <c r="G397">
        <v>71131.759999999995</v>
      </c>
    </row>
    <row r="398" spans="2:7" x14ac:dyDescent="0.25">
      <c r="B398" s="2" t="s">
        <v>395</v>
      </c>
      <c r="C398">
        <v>67165.61</v>
      </c>
      <c r="D398">
        <v>5785.36</v>
      </c>
      <c r="E398">
        <v>4782</v>
      </c>
      <c r="F398">
        <v>705</v>
      </c>
      <c r="G398">
        <v>78437.97</v>
      </c>
    </row>
    <row r="399" spans="2:7" x14ac:dyDescent="0.25">
      <c r="B399" s="2" t="s">
        <v>396</v>
      </c>
      <c r="C399">
        <v>24123.99</v>
      </c>
      <c r="D399">
        <v>1459.76</v>
      </c>
      <c r="E399">
        <v>1578.06</v>
      </c>
      <c r="G399">
        <v>27161.81</v>
      </c>
    </row>
    <row r="400" spans="2:7" x14ac:dyDescent="0.25">
      <c r="B400" s="2" t="s">
        <v>398</v>
      </c>
      <c r="C400">
        <v>124810</v>
      </c>
      <c r="D400">
        <v>1186.26</v>
      </c>
      <c r="E400">
        <v>10711.68</v>
      </c>
      <c r="F400">
        <v>1175</v>
      </c>
      <c r="G400">
        <v>137882.94</v>
      </c>
    </row>
    <row r="401" spans="2:7" x14ac:dyDescent="0.25">
      <c r="B401" s="2" t="s">
        <v>949</v>
      </c>
      <c r="C401">
        <v>569276.24</v>
      </c>
      <c r="D401">
        <v>48198.559999999998</v>
      </c>
      <c r="E401">
        <v>48369.93</v>
      </c>
      <c r="F401">
        <v>29375</v>
      </c>
      <c r="G401">
        <v>695219.7300000001</v>
      </c>
    </row>
    <row r="402" spans="2:7" x14ac:dyDescent="0.25">
      <c r="B402" s="2" t="s">
        <v>950</v>
      </c>
      <c r="C402">
        <v>606416.13</v>
      </c>
      <c r="D402">
        <v>58216.53</v>
      </c>
      <c r="E402">
        <v>41794.68</v>
      </c>
      <c r="F402">
        <v>45120</v>
      </c>
      <c r="G402">
        <v>751547.34000000008</v>
      </c>
    </row>
    <row r="403" spans="2:7" x14ac:dyDescent="0.25">
      <c r="B403" s="2" t="s">
        <v>399</v>
      </c>
      <c r="C403">
        <v>47465335.780000046</v>
      </c>
      <c r="D403">
        <v>6032368.9999999991</v>
      </c>
      <c r="E403">
        <v>3720485.1699999995</v>
      </c>
      <c r="F403">
        <v>4910795</v>
      </c>
      <c r="G403">
        <v>62128984.950000048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T a b l e X M L _ a 6 3 e f 2 b 3 - 6 3 d 3 - 4 9 a c - b f 1 9 - 5 e 7 6 e d 5 a b d 5 a " > < C u s t o m C o n t e n t > < ! [ C D A T A [ < T a b l e W i d g e t G r i d S e r i a l i z a t i o n   x m l n s : x s i = " h t t p : / / w w w . w 3 . o r g / 2 0 0 1 / X M L S c h e m a - i n s t a n c e "   x m l n s : x s d = " h t t p : / / w w w . w 3 . o r g / 2 0 0 1 / X M L S c h e m a " > < C o l u m n S u g g e s t e d T y p e   / > < C o l u m n F o r m a t > < i t e m > < k e y > < s t r i n g > C o l l e c t i o n < / s t r i n g > < / k e y > < v a l u e > < s t r i n g > T e x t < / s t r i n g > < / v a l u e > < / i t e m > < i t e m > < k e y > < s t r i n g > L e < / s t r i n g > < / k e y > < v a l u e > < s t r i n g > T e x t < / s t r i n g > < / v a l u e > < / i t e m > < i t e m > < k e y > < s t r i n g > L e N a m e < / s t r i n g > < / k e y > < v a l u e > < s t r i n g > T e x t < / s t r i n g > < / v a l u e > < / i t e m > < i t e m > < k e y > < s t r i n g > s e c t o r < / s t r i n g > < / k e y > < v a l u e > < s t r i n g > T e x t < / s t r i n g > < / v a l u e > < / i t e m > < i t e m > < k e y > < s t r i n g > f a l l 1 0 D a y A b s e n t < / s t r i n g > < / k e y > < v a l u e > < s t r i n g > B o o l e a n < / s t r i n g > < / v a l u e > < / i t e m > < i t e m > < k e y > < s t r i n g > S t u d e n t C o u n t < / s t r i n g > < / k e y > < v a l u e > < s t r i n g > G e n e r a l < / s t r i n g > < / v a l u e > < / i t e m > < i t e m > < k e y > < s t r i n g > A d d   C o l u m n < / s t r i n g > < / k e y > < v a l u e > < s t r i n g > T e x t < / s t r i n g > < / v a l u e > < / i t e m > < / C o l u m n F o r m a t > < C o l u m n A c c u r a c y > < i t e m > < k e y > < s t r i n g > C o l l e c t i o n < / s t r i n g > < / k e y > < v a l u e > < i n t > 0 < / i n t > < / v a l u e > < / i t e m > < i t e m > < k e y > < s t r i n g > L e < / s t r i n g > < / k e y > < v a l u e > < i n t > 0 < / i n t > < / v a l u e > < / i t e m > < i t e m > < k e y > < s t r i n g > L e N a m e < / s t r i n g > < / k e y > < v a l u e > < i n t > 0 < / i n t > < / v a l u e > < / i t e m > < i t e m > < k e y > < s t r i n g > s e c t o r < / s t r i n g > < / k e y > < v a l u e > < i n t > 0 < / i n t > < / v a l u e > < / i t e m > < i t e m > < k e y > < s t r i n g > f a l l 1 0 D a y A b s e n t < / s t r i n g > < / k e y > < v a l u e > < i n t > 0 < / i n t > < / v a l u e > < / i t e m > < i t e m > < k e y > < s t r i n g > S t u d e n t C o u n t < / s t r i n g > < / k e y > < v a l u e > < i n t > 0 < / i n t > < / v a l u e > < / i t e m > < i t e m > < k e y > < s t r i n g > A d d   C o l u m n < / s t r i n g > < / k e y > < v a l u e > < i n t > 0 < / i n t > < / v a l u e > < / i t e m > < / C o l u m n A c c u r a c y > < C o l u m n C u r r e n c y S y m b o l > < i t e m > < k e y > < s t r i n g > C o l l e c t i o n < / s t r i n g > < / k e y > < v a l u e > < s t r i n g > $ < / s t r i n g > < / v a l u e > < / i t e m > < i t e m > < k e y > < s t r i n g > L e < / s t r i n g > < / k e y > < v a l u e > < s t r i n g > $ < / s t r i n g > < / v a l u e > < / i t e m > < i t e m > < k e y > < s t r i n g > L e N a m e < / s t r i n g > < / k e y > < v a l u e > < s t r i n g > $ < / s t r i n g > < / v a l u e > < / i t e m > < i t e m > < k e y > < s t r i n g > s e c t o r < / s t r i n g > < / k e y > < v a l u e > < s t r i n g > $ < / s t r i n g > < / v a l u e > < / i t e m > < i t e m > < k e y > < s t r i n g > f a l l 1 0 D a y A b s e n t < / s t r i n g > < / k e y > < v a l u e > < s t r i n g > $ < / s t r i n g > < / v a l u e > < / i t e m > < i t e m > < k e y > < s t r i n g > S t u d e n t C o u n t < / s t r i n g > < / k e y > < v a l u e > < s t r i n g > $ < / s t r i n g > < / v a l u e > < / i t e m > < i t e m > < k e y > < s t r i n g > A d d   C o l u m n < / s t r i n g > < / k e y > < v a l u e > < s t r i n g > $ < / s t r i n g > < / v a l u e > < / i t e m > < / C o l u m n C u r r e n c y S y m b o l > < C o l u m n P o s i t i v e P a t t e r n > < i t e m > < k e y > < s t r i n g > C o l l e c t i o n < / s t r i n g > < / k e y > < v a l u e > < i n t > 0 < / i n t > < / v a l u e > < / i t e m > < i t e m > < k e y > < s t r i n g > L e < / s t r i n g > < / k e y > < v a l u e > < i n t > 0 < / i n t > < / v a l u e > < / i t e m > < i t e m > < k e y > < s t r i n g > L e N a m e < / s t r i n g > < / k e y > < v a l u e > < i n t > 0 < / i n t > < / v a l u e > < / i t e m > < i t e m > < k e y > < s t r i n g > s e c t o r < / s t r i n g > < / k e y > < v a l u e > < i n t > 0 < / i n t > < / v a l u e > < / i t e m > < i t e m > < k e y > < s t r i n g > f a l l 1 0 D a y A b s e n t < / s t r i n g > < / k e y > < v a l u e > < i n t > 0 < / i n t > < / v a l u e > < / i t e m > < i t e m > < k e y > < s t r i n g > S t u d e n t C o u n t < / s t r i n g > < / k e y > < v a l u e > < i n t > 0 < / i n t > < / v a l u e > < / i t e m > < i t e m > < k e y > < s t r i n g > A d d   C o l u m n < / s t r i n g > < / k e y > < v a l u e > < i n t > 0 < / i n t > < / v a l u e > < / i t e m > < / C o l u m n P o s i t i v e P a t t e r n > < C o l u m n N e g a t i v e P a t t e r n > < i t e m > < k e y > < s t r i n g > C o l l e c t i o n < / s t r i n g > < / k e y > < v a l u e > < i n t > 0 < / i n t > < / v a l u e > < / i t e m > < i t e m > < k e y > < s t r i n g > L e < / s t r i n g > < / k e y > < v a l u e > < i n t > 0 < / i n t > < / v a l u e > < / i t e m > < i t e m > < k e y > < s t r i n g > L e N a m e < / s t r i n g > < / k e y > < v a l u e > < i n t > 0 < / i n t > < / v a l u e > < / i t e m > < i t e m > < k e y > < s t r i n g > s e c t o r < / s t r i n g > < / k e y > < v a l u e > < i n t > 0 < / i n t > < / v a l u e > < / i t e m > < i t e m > < k e y > < s t r i n g > f a l l 1 0 D a y A b s e n t < / s t r i n g > < / k e y > < v a l u e > < i n t > 0 < / i n t > < / v a l u e > < / i t e m > < i t e m > < k e y > < s t r i n g > S t u d e n t C o u n t < / s t r i n g > < / k e y > < v a l u e > < i n t > 0 < / i n t > < / v a l u e > < / i t e m > < i t e m > < k e y > < s t r i n g > A d d   C o l u m n < / s t r i n g > < / k e y > < v a l u e > < i n t > 0 < / i n t > < / v a l u e > < / i t e m > < / C o l u m n N e g a t i v e P a t t e r n > < C o l u m n W i d t h s > < i t e m > < k e y > < s t r i n g > C o l l e c t i o n < / s t r i n g > < / k e y > < v a l u e > < i n t > 9 5 < / i n t > < / v a l u e > < / i t e m > < i t e m > < k e y > < s t r i n g > L e < / s t r i n g > < / k e y > < v a l u e > < i n t > 4 7 < / i n t > < / v a l u e > < / i t e m > < i t e m > < k e y > < s t r i n g > L e N a m e < / s t r i n g > < / k e y > < v a l u e > < i n t > 8 4 < / i n t > < / v a l u e > < / i t e m > < i t e m > < k e y > < s t r i n g > s e c t o r < / s t r i n g > < / k e y > < v a l u e > < i n t > 7 1 < / i n t > < / v a l u e > < / i t e m > < i t e m > < k e y > < s t r i n g > f a l l 1 0 D a y A b s e n t < / s t r i n g > < / k e y > < v a l u e > < i n t > 1 3 4 < / i n t > < / v a l u e > < / i t e m > < i t e m > < k e y > < s t r i n g > S t u d e n t C o u n t < / s t r i n g > < / k e y > < v a l u e > < i n t > 1 1 9 < / i n t > < / v a l u e > < / i t e m > < i t e m > < k e y > < s t r i n g > A d d   C o l u m n < / s t r i n g > < / k e y > < v a l u e > < i n t > 1 1 3 < / i n t > < / v a l u e > < / i t e m > < / C o l u m n W i d t h s > < C o l u m n D i s p l a y I n d e x > < i t e m > < k e y > < s t r i n g > C o l l e c t i o n < / s t r i n g > < / k e y > < v a l u e > < i n t > 0 < / i n t > < / v a l u e > < / i t e m > < i t e m > < k e y > < s t r i n g > L e < / s t r i n g > < / k e y > < v a l u e > < i n t > 1 < / i n t > < / v a l u e > < / i t e m > < i t e m > < k e y > < s t r i n g > L e N a m e < / s t r i n g > < / k e y > < v a l u e > < i n t > 2 < / i n t > < / v a l u e > < / i t e m > < i t e m > < k e y > < s t r i n g > s e c t o r < / s t r i n g > < / k e y > < v a l u e > < i n t > 3 < / i n t > < / v a l u e > < / i t e m > < i t e m > < k e y > < s t r i n g > f a l l 1 0 D a y A b s e n t < / s t r i n g > < / k e y > < v a l u e > < i n t > 4 < / i n t > < / v a l u e > < / i t e m > < i t e m > < k e y > < s t r i n g > S t u d e n t C o u n t < / s t r i n g > < / k e y > < v a l u e > < i n t > 5 < / i n t > < / v a l u e > < / i t e m > < i t e m > < k e y > < s t r i n g > A d d   C o l u m n < / s t r i n g > < / k e y > < v a l u e > < i n t > 6 < / i n t > < / v a l u e > < / i t e m > < / C o l u m n D i s p l a y I n d e x > < C o l u m n F r o z e n   / > < C o l u m n H i d d e n   / > < C o l u m n C h e c k e d   / > < C o l u m n F i l t e r   / > < S e l e c t i o n F i l t e r   / > < F i l t e r P a r a m e t e r s   / > < I s S o r t D e s c e n d i n g > f a l s e < / I s S o r t D e s c e n d i n g > < / T a b l e W i d g e t G r i d S e r i a l i z a t i o n > ] ] > < / 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 5 8 < / H e i g h t > < / S a n d b o x E d i t o r . F o r m u l a B a r S t a t e > ] ] > < / C u s t o m C o n t e n t > < / G e m i n i > 
</file>

<file path=customXml/item12.xml>��< ? x m l   v e r s i o n = " 1 . 0 "   e n c o d i n g = " U T F - 1 6 " ? > < G e m i n i   x m l n s = " h t t p : / / g e m i n i / p i v o t c u s t o m i z a t i o n / e 4 0 e 2 a 7 e - d e f 2 - 4 3 3 a - 9 c 7 1 - 0 0 5 2 1 c 4 1 5 d 4 3 " > < C u s t o m C o n t e n t > < ! [ C D A T A [ < ? x m l   v e r s i o n = " 1 . 0 "   e n c o d i n g = " u t f - 1 6 " ? > < S e t t i n g s > < H S l i c e r s S h a p e > 0 ; 0 ; 0 ; 0 < / H S l i c e r s S h a p e > < V S l i c e r s S h a p e > 0 ; 0 ; 0 ; 0 < / V S l i c e r s S h a p e > < S l i c e r S h e e t N a m e > S h e e t 1 0 < / S l i c e r S h e e t N a m e > < S A H o s t H a s h > 1 8 0 6 0 2 6 3 1 4 < / S A H o s t H a s h > < G e m i n i F i e l d L i s t V i s i b l e > F a l s e < / G e m i n i F i e l d L i s t V i s i b l e > < / S e t t i n g s > ] ] > < / C u s t o m C o n t e n t > < / G e m i n i > 
</file>

<file path=customXml/item13.xml>��< ? x m l   v e r s i o n = " 1 . 0 "   e n c o d i n g = " U T F - 1 6 " ? > < G e m i n i   x m l n s = " h t t p : / / g e m i n i / p i v o t c u s t o m i z a t i o n / T a b l e X M L _ t b l A S E n r o l l m e n t T i t l e I V i e w _ 9 4 1 6 d 0 6 a - f 3 a 6 - 4 c f b - b c b e - b 4 8 c e b b a 7 b e 9 " > < C u s t o m C o n t e n t > < ! [ C D A T A [ < T a b l e W i d g e t G r i d S e r i a l i z a t i o n   x m l n s : x s d = " h t t p : / / w w w . w 3 . o r g / 2 0 0 1 / X M L S c h e m a "   x m l n s : x s i = " h t t p : / / w w w . w 3 . o r g / 2 0 0 1 / X M L S c h e m a - i n s t a n c e " > < C o l u m n S u g g e s t e d T y p e   / > < C o l u m n F o r m a t   / > < C o l u m n A c c u r a c y   / > < C o l u m n C u r r e n c y S y m b o l   / > < C o l u m n P o s i t i v e P a t t e r n   / > < C o l u m n N e g a t i v e P a t t e r n   / > < C o l u m n W i d t h s > < i t e m > < k e y > < s t r i n g > C o l l e c t i o n < / s t r i n g > < / k e y > < v a l u e > < i n t > 1 1 9 < / i n t > < / v a l u e > < / i t e m > < i t e m > < k e y > < s t r i n g > F i s c a l Y e a r < / s t r i n g > < / k e y > < v a l u e > < i n t > 1 1 8 < / i n t > < / v a l u e > < / i t e m > < i t e m > < k e y > < s t r i n g > L e < / s t r i n g > < / k e y > < v a l u e > < i n t > 6 0 < / i n t > < / v a l u e > < / i t e m > < i t e m > < k e y > < s t r i n g > L e N a m e < / s t r i n g > < / k e y > < v a l u e > < i n t > 1 0 5 < / i n t > < / v a l u e > < / i t e m > < i t e m > < k e y > < s t r i n g > s e c t o r < / s t r i n g > < / k e y > < v a l u e > < i n t > 9 1 < / i n t > < / v a l u e > < / i t e m > < i t e m > < k e y > < s t r i n g > g r a d e < / s t r i n g > < / k e y > < v a l u e > < i n t > 8 7 < / i n t > < / v a l u e > < / i t e m > < i t e m > < k e y > < s t r i n g > L E P S t a t u s < / s t r i n g > < / k e y > < v a l u e > < i n t > 1 1 8 < / i n t > < / v a l u e > < / i t e m > < i t e m > < k e y > < s t r i n g > S t u d e n t C o u n t < / s t r i n g > < / k e y > < v a l u e > < i n t > 1 4 9 < / i n t > < / v a l u e > < / i t e m > < / C o l u m n W i d t h s > < C o l u m n D i s p l a y I n d e x > < i t e m > < k e y > < s t r i n g > C o l l e c t i o n < / s t r i n g > < / k e y > < v a l u e > < i n t > 0 < / i n t > < / v a l u e > < / i t e m > < i t e m > < k e y > < s t r i n g > F i s c a l Y e a r < / s t r i n g > < / k e y > < v a l u e > < i n t > 1 < / i n t > < / v a l u e > < / i t e m > < i t e m > < k e y > < s t r i n g > L e < / s t r i n g > < / k e y > < v a l u e > < i n t > 2 < / i n t > < / v a l u e > < / i t e m > < i t e m > < k e y > < s t r i n g > L e N a m e < / s t r i n g > < / k e y > < v a l u e > < i n t > 3 < / i n t > < / v a l u e > < / i t e m > < i t e m > < k e y > < s t r i n g > s e c t o r < / s t r i n g > < / k e y > < v a l u e > < i n t > 4 < / i n t > < / v a l u e > < / i t e m > < i t e m > < k e y > < s t r i n g > g r a d e < / s t r i n g > < / k e y > < v a l u e > < i n t > 5 < / i n t > < / v a l u e > < / i t e m > < i t e m > < k e y > < s t r i n g > L E P S t a t u s < / s t r i n g > < / k e y > < v a l u e > < i n t > 6 < / i n t > < / v a l u e > < / i t e m > < i t e m > < k e y > < s t r i n g > S t u d e n t C o u n t < / s t r i n g > < / k e y > < v a l u e > < i n t > 7 < / i n t > < / v a l u e > < / i t e m > < / C o l u m n D i s p l a y I n d e x > < C o l u m n F r o z e n   / > < C o l u m n C h e c k e d   / > < C o l u m n F i l t e r > < i t e m > < k e y > < s t r i n g > F i s c a l Y e a r < / s t r i n g > < / k e y > < v a l u e > < F i l t e r E x p r e s s i o n   x s i : n i l = " t r u e "   / > < / v a l u e > < / i t e m > < i t e m > < k e y > < s t r i n g > L e < / s t r i n g > < / k e y > < v a l u e > < F i l t e r E x p r e s s i o n   x s i : n i l = " t r u e "   / > < / v a l u e > < / i t e m > < i t e m > < k e y > < s t r i n g > g r a d e < / s t r i n g > < / k e y > < v a l u e > < F i l t e r E x p r e s s i o n   x s i : n i l = " t r u e "   / > < / v a l u e > < / i t e m > < / C o l u m n F i l t e r > < S e l e c t i o n F i l t e r > < i t e m > < k e y > < s t r i n g > F i s c a l Y e a r < / s t r i n g > < / k e y > < v a l u e > < S e l e c t i o n F i l t e r   x s i : n i l = " t r u e "   / > < / v a l u e > < / i t e m > < i t e m > < k e y > < s t r i n g > L e < / s t r i n g > < / k e y > < v a l u e > < S e l e c t i o n F i l t e r   x s i : n i l = " t r u e "   / > < / v a l u e > < / i t e m > < i t e m > < k e y > < s t r i n g > g r a d e < / s t r i n g > < / k e y > < v a l u e > < S e l e c t i o n F i l t e r   x s i : n i l = " t r u e "   / > < / v a l u e > < / i t e m > < / S e l e c t i o n F i l t e r > < F i l t e r P a r a m e t e r s > < i t e m > < k e y > < s t r i n g > F i s c a l Y e a r < / s t r i n g > < / k e y > < v a l u e > < C o m m a n d P a r a m e t e r s   / > < / v a l u e > < / i t e m > < i t e m > < k e y > < s t r i n g > L e < / s t r i n g > < / k e y > < v a l u e > < C o m m a n d P a r a m e t e r s   / > < / v a l u e > < / i t e m > < i t e m > < k e y > < s t r i n g > g r a d e < / s t r i n g > < / k e y > < v a l u e > < C o m m a n d P a r a m e t e r s   / > < / v a l u e > < / i t e m > < / F i l t e r P a r a m e t e r s > < I s S o r t D e s c e n d i n g > f a l s e < / I s S o r t D e s c e n d i n g > < / T a b l e W i d g e t G r i d S e r i a l i z a t i o n > ] ] > < / C u s t o m C o n t e n t > < / G e m i n i > 
</file>

<file path=customXml/item14.xml>��< ? x m l   v e r s i o n = " 1 . 0 "   e n c o d i n g = " U T F - 1 6 " ? > < G e m i n i   x m l n s = " h t t p : / / g e m i n i / p i v o t c u s t o m i z a t i o n / C l i e n t W i n d o w X M L " > < C u s t o m C o n t e n t > < ! [ C D A T A [ t b l A S E n r o l l m e n t T i t l e I V i e w _ 9 4 1 6 d 0 6 a - f 3 a 6 - 4 c f b - b c b e - b 4 8 c e b b a 7 b e 9 ] ] > < / C u s t o m C o n t e n t > < / G e m i n i > 
</file>

<file path=customXml/item15.xml>��< ? x m l   v e r s i o n = " 1 . 0 "   e n c o d i n g = " U T F - 1 6 " ? > < G e m i n i   x m l n s = " h t t p : / / g e m i n i / p i v o t c u s t o m i z a t i o n / T a b l e X M L _ b a 6 5 8 1 0 8 - 1 b 0 f - 4 5 3 e - b f 2 b - 0 b 2 f 9 b 5 a 5 7 a f " > < C u s t o m C o n t e n t > < ! [ C D A T A [ < T a b l e W i d g e t G r i d S e r i a l i z a t i o n   x m l n s : x s i = " h t t p : / / w w w . w 3 . o r g / 2 0 0 1 / X M L S c h e m a - i n s t a n c e "   x m l n s : x s d = " h t t p : / / w w w . w 3 . o r g / 2 0 0 1 / X M L S c h e m a " > < C o l u m n S u g g e s t e d T y p e   / > < C o l u m n F o r m a t > < i t e m > < k e y > < s t r i n g > E n r o l l m e n t I D < / s t r i n g > < / k e y > < v a l u e > < s t r i n g > G e n e r a l < / s t r i n g > < / v a l u e > < / i t e m > < i t e m > < k e y > < s t r i n g > C o l l e c t i o n < / s t r i n g > < / k e y > < v a l u e > < s t r i n g > T e x t < / s t r i n g > < / v a l u e > < / i t e m > < i t e m > < k e y > < s t r i n g > F i s c a l Y e a r < / s t r i n g > < / k e y > < v a l u e > < s t r i n g > G e n e r a l < / s t r i n g > < / v a l u e > < / i t e m > < i t e m > < k e y > < s t r i n g > S S < / s t r i n g > < / k e y > < v a l u e > < s t r i n g > T e x t < / s t r i n g > < / v a l u e > < / i t e m > < i t e m > < k e y > < s t r i n g > S s N a m e < / s t r i n g > < / k e y > < v a l u e > < s t r i n g > T e x t < / s t r i n g > < / v a l u e > < / i t e m > < i t e m > < k e y > < s t r i n g > L e < / s t r i n g > < / k e y > < v a l u e > < s t r i n g > T e x t < / s t r i n g > < / v a l u e > < / i t e m > < i t e m > < k e y > < s t r i n g > L e N a m e < / s t r i n g > < / k e y > < v a l u e > < s t r i n g > T e x t < / s t r i n g > < / v a l u e > < / i t e m > < i t e m > < k e y > < s t r i n g > S C < / s t r i n g > < / k e y > < v a l u e > < s t r i n g > T e x t < / s t r i n g > < / v a l u e > < / i t e m > < i t e m > < k e y > < s t r i n g > S c N a m e < / s t r i n g > < / k e y > < v a l u e > < s t r i n g > T e x t < / s t r i n g > < / v a l u e > < / i t e m > < i t e m > < k e y > < s t r i n g > s e c t o r < / s t r i n g > < / k e y > < v a l u e > < s t r i n g > T e x t < / s t r i n g > < / v a l u e > < / i t e m > < i t e m > < k e y > < s t r i n g > g r a d e < / s t r i n g > < / k e y > < v a l u e > < s t r i n g > T e x t < / s t r i n g > < / v a l u e > < / i t e m > < i t e m > < k e y > < s t r i n g > f a l l 1 0 D a y A b s e n t < / s t r i n g > < / k e y > < v a l u e > < s t r i n g > B o o l e a n < / s t r i n g > < / v a l u e > < / i t e m > < i t e m > < k e y > < s t r i n g > S t u d e n t C o u n t < / s t r i n g > < / k e y > < v a l u e > < s t r i n g > G e n e r a l < / s t r i n g > < / v a l u e > < / i t e m > < i t e m > < k e y > < s t r i n g > A d d   C o l u m n < / s t r i n g > < / k e y > < v a l u e > < s t r i n g > T e x t < / s t r i n g > < / v a l u e > < / i t e m > < / C o l u m n F o r m a t > < C o l u m n A c c u r a c y > < i t e m > < k e y > < s t r i n g > E n r o l l m e n t I D < / s t r i n g > < / k e y > < v a l u e > < i n t > 0 < / i n t > < / v a l u e > < / i t e m > < i t e m > < k e y > < s t r i n g > C o l l e c t i o n < / s t r i n g > < / k e y > < v a l u e > < i n t > 0 < / i n t > < / v a l u e > < / i t e m > < i t e m > < k e y > < s t r i n g > F i s c a l Y e a r < / s t r i n g > < / k e y > < v a l u e > < i n t > 0 < / i n t > < / v a l u e > < / i t e m > < i t e m > < k e y > < s t r i n g > S S < / s t r i n g > < / k e y > < v a l u e > < i n t > 0 < / i n t > < / v a l u e > < / i t e m > < i t e m > < k e y > < s t r i n g > S s N a m e < / s t r i n g > < / k e y > < v a l u e > < i n t > 0 < / i n t > < / v a l u e > < / i t e m > < i t e m > < k e y > < s t r i n g > L e < / s t r i n g > < / k e y > < v a l u e > < i n t > 0 < / i n t > < / v a l u e > < / i t e m > < i t e m > < k e y > < s t r i n g > L e N a m e < / s t r i n g > < / k e y > < v a l u e > < i n t > 0 < / i n t > < / v a l u e > < / i t e m > < i t e m > < k e y > < s t r i n g > S C < / s t r i n g > < / k e y > < v a l u e > < i n t > 0 < / i n t > < / v a l u e > < / i t e m > < i t e m > < k e y > < s t r i n g > S c N a m e < / s t r i n g > < / k e y > < v a l u e > < i n t > 0 < / i n t > < / v a l u e > < / i t e m > < i t e m > < k e y > < s t r i n g > s e c t o r < / s t r i n g > < / k e y > < v a l u e > < i n t > 0 < / i n t > < / v a l u e > < / i t e m > < i t e m > < k e y > < s t r i n g > g r a d e < / s t r i n g > < / k e y > < v a l u e > < i n t > 0 < / i n t > < / v a l u e > < / i t e m > < i t e m > < k e y > < s t r i n g > f a l l 1 0 D a y A b s e n t < / s t r i n g > < / k e y > < v a l u e > < i n t > 0 < / i n t > < / v a l u e > < / i t e m > < i t e m > < k e y > < s t r i n g > S t u d e n t C o u n t < / s t r i n g > < / k e y > < v a l u e > < i n t > 0 < / i n t > < / v a l u e > < / i t e m > < i t e m > < k e y > < s t r i n g > A d d   C o l u m n < / s t r i n g > < / k e y > < v a l u e > < i n t > 0 < / i n t > < / v a l u e > < / i t e m > < / C o l u m n A c c u r a c y > < C o l u m n C u r r e n c y S y m b o l > < i t e m > < k e y > < s t r i n g > E n r o l l m e n t I D < / s t r i n g > < / k e y > < v a l u e > < s t r i n g > $ < / s t r i n g > < / v a l u e > < / i t e m > < i t e m > < k e y > < s t r i n g > C o l l e c t i o n < / s t r i n g > < / k e y > < v a l u e > < s t r i n g > $ < / s t r i n g > < / v a l u e > < / i t e m > < i t e m > < k e y > < s t r i n g > F i s c a l Y e a r < / s t r i n g > < / k e y > < v a l u e > < s t r i n g > $ < / s t r i n g > < / v a l u e > < / i t e m > < i t e m > < k e y > < s t r i n g > S S < / s t r i n g > < / k e y > < v a l u e > < s t r i n g > $ < / s t r i n g > < / v a l u e > < / i t e m > < i t e m > < k e y > < s t r i n g > S s N a m e < / s t r i n g > < / k e y > < v a l u e > < s t r i n g > $ < / s t r i n g > < / v a l u e > < / i t e m > < i t e m > < k e y > < s t r i n g > L e < / s t r i n g > < / k e y > < v a l u e > < s t r i n g > $ < / s t r i n g > < / v a l u e > < / i t e m > < i t e m > < k e y > < s t r i n g > L e N a m e < / s t r i n g > < / k e y > < v a l u e > < s t r i n g > $ < / s t r i n g > < / v a l u e > < / i t e m > < i t e m > < k e y > < s t r i n g > S C < / s t r i n g > < / k e y > < v a l u e > < s t r i n g > $ < / s t r i n g > < / v a l u e > < / i t e m > < i t e m > < k e y > < s t r i n g > S c N a m e < / s t r i n g > < / k e y > < v a l u e > < s t r i n g > $ < / s t r i n g > < / v a l u e > < / i t e m > < i t e m > < k e y > < s t r i n g > s e c t o r < / s t r i n g > < / k e y > < v a l u e > < s t r i n g > $ < / s t r i n g > < / v a l u e > < / i t e m > < i t e m > < k e y > < s t r i n g > g r a d e < / s t r i n g > < / k e y > < v a l u e > < s t r i n g > $ < / s t r i n g > < / v a l u e > < / i t e m > < i t e m > < k e y > < s t r i n g > f a l l 1 0 D a y A b s e n t < / s t r i n g > < / k e y > < v a l u e > < s t r i n g > $ < / s t r i n g > < / v a l u e > < / i t e m > < i t e m > < k e y > < s t r i n g > S t u d e n t C o u n t < / s t r i n g > < / k e y > < v a l u e > < s t r i n g > $ < / s t r i n g > < / v a l u e > < / i t e m > < i t e m > < k e y > < s t r i n g > A d d   C o l u m n < / s t r i n g > < / k e y > < v a l u e > < s t r i n g > $ < / s t r i n g > < / v a l u e > < / i t e m > < / C o l u m n C u r r e n c y S y m b o l > < C o l u m n P o s i t i v e P a t t e r n > < i t e m > < k e y > < s t r i n g > E n r o l l m e n t I D < / s t r i n g > < / k e y > < v a l u e > < i n t > 0 < / i n t > < / v a l u e > < / i t e m > < i t e m > < k e y > < s t r i n g > C o l l e c t i o n < / s t r i n g > < / k e y > < v a l u e > < i n t > 0 < / i n t > < / v a l u e > < / i t e m > < i t e m > < k e y > < s t r i n g > F i s c a l Y e a r < / s t r i n g > < / k e y > < v a l u e > < i n t > 0 < / i n t > < / v a l u e > < / i t e m > < i t e m > < k e y > < s t r i n g > S S < / s t r i n g > < / k e y > < v a l u e > < i n t > 0 < / i n t > < / v a l u e > < / i t e m > < i t e m > < k e y > < s t r i n g > S s N a m e < / s t r i n g > < / k e y > < v a l u e > < i n t > 0 < / i n t > < / v a l u e > < / i t e m > < i t e m > < k e y > < s t r i n g > L e < / s t r i n g > < / k e y > < v a l u e > < i n t > 0 < / i n t > < / v a l u e > < / i t e m > < i t e m > < k e y > < s t r i n g > L e N a m e < / s t r i n g > < / k e y > < v a l u e > < i n t > 0 < / i n t > < / v a l u e > < / i t e m > < i t e m > < k e y > < s t r i n g > S C < / s t r i n g > < / k e y > < v a l u e > < i n t > 0 < / i n t > < / v a l u e > < / i t e m > < i t e m > < k e y > < s t r i n g > S c N a m e < / s t r i n g > < / k e y > < v a l u e > < i n t > 0 < / i n t > < / v a l u e > < / i t e m > < i t e m > < k e y > < s t r i n g > s e c t o r < / s t r i n g > < / k e y > < v a l u e > < i n t > 0 < / i n t > < / v a l u e > < / i t e m > < i t e m > < k e y > < s t r i n g > g r a d e < / s t r i n g > < / k e y > < v a l u e > < i n t > 0 < / i n t > < / v a l u e > < / i t e m > < i t e m > < k e y > < s t r i n g > f a l l 1 0 D a y A b s e n t < / s t r i n g > < / k e y > < v a l u e > < i n t > 0 < / i n t > < / v a l u e > < / i t e m > < i t e m > < k e y > < s t r i n g > S t u d e n t C o u n t < / s t r i n g > < / k e y > < v a l u e > < i n t > 0 < / i n t > < / v a l u e > < / i t e m > < i t e m > < k e y > < s t r i n g > A d d   C o l u m n < / s t r i n g > < / k e y > < v a l u e > < i n t > 0 < / i n t > < / v a l u e > < / i t e m > < / C o l u m n P o s i t i v e P a t t e r n > < C o l u m n N e g a t i v e P a t t e r n > < i t e m > < k e y > < s t r i n g > E n r o l l m e n t I D < / s t r i n g > < / k e y > < v a l u e > < i n t > 0 < / i n t > < / v a l u e > < / i t e m > < i t e m > < k e y > < s t r i n g > C o l l e c t i o n < / s t r i n g > < / k e y > < v a l u e > < i n t > 0 < / i n t > < / v a l u e > < / i t e m > < i t e m > < k e y > < s t r i n g > F i s c a l Y e a r < / s t r i n g > < / k e y > < v a l u e > < i n t > 0 < / i n t > < / v a l u e > < / i t e m > < i t e m > < k e y > < s t r i n g > S S < / s t r i n g > < / k e y > < v a l u e > < i n t > 0 < / i n t > < / v a l u e > < / i t e m > < i t e m > < k e y > < s t r i n g > S s N a m e < / s t r i n g > < / k e y > < v a l u e > < i n t > 0 < / i n t > < / v a l u e > < / i t e m > < i t e m > < k e y > < s t r i n g > L e < / s t r i n g > < / k e y > < v a l u e > < i n t > 0 < / i n t > < / v a l u e > < / i t e m > < i t e m > < k e y > < s t r i n g > L e N a m e < / s t r i n g > < / k e y > < v a l u e > < i n t > 0 < / i n t > < / v a l u e > < / i t e m > < i t e m > < k e y > < s t r i n g > S C < / s t r i n g > < / k e y > < v a l u e > < i n t > 0 < / i n t > < / v a l u e > < / i t e m > < i t e m > < k e y > < s t r i n g > S c N a m e < / s t r i n g > < / k e y > < v a l u e > < i n t > 0 < / i n t > < / v a l u e > < / i t e m > < i t e m > < k e y > < s t r i n g > s e c t o r < / s t r i n g > < / k e y > < v a l u e > < i n t > 0 < / i n t > < / v a l u e > < / i t e m > < i t e m > < k e y > < s t r i n g > g r a d e < / s t r i n g > < / k e y > < v a l u e > < i n t > 0 < / i n t > < / v a l u e > < / i t e m > < i t e m > < k e y > < s t r i n g > f a l l 1 0 D a y A b s e n t < / s t r i n g > < / k e y > < v a l u e > < i n t > 0 < / i n t > < / v a l u e > < / i t e m > < i t e m > < k e y > < s t r i n g > S t u d e n t C o u n t < / s t r i n g > < / k e y > < v a l u e > < i n t > 0 < / i n t > < / v a l u e > < / i t e m > < i t e m > < k e y > < s t r i n g > A d d   C o l u m n < / s t r i n g > < / k e y > < v a l u e > < i n t > 0 < / i n t > < / v a l u e > < / i t e m > < / C o l u m n N e g a t i v e P a t t e r n > < C o l u m n W i d t h s > < i t e m > < k e y > < s t r i n g > E n r o l l m e n t I D < / s t r i n g > < / k e y > < v a l u e > < i n t > 1 1 7 < / i n t > < / v a l u e > < / i t e m > < i t e m > < k e y > < s t r i n g > C o l l e c t i o n < / s t r i n g > < / k e y > < v a l u e > < i n t > 9 7 < / i n t > < / v a l u e > < / i t e m > < i t e m > < k e y > < s t r i n g > F i s c a l Y e a r < / s t r i n g > < / k e y > < v a l u e > < i n t > 9 5 < / i n t > < / v a l u e > < / i t e m > < i t e m > < k e y > < s t r i n g > S S < / s t r i n g > < / k e y > < v a l u e > < i n t > 4 9 < / i n t > < / v a l u e > < / i t e m > < i t e m > < k e y > < s t r i n g > S s N a m e < / s t r i n g > < / k e y > < v a l u e > < i n t > 8 5 < / i n t > < / v a l u e > < / i t e m > < i t e m > < k e y > < s t r i n g > L e < / s t r i n g > < / k e y > < v a l u e > < i n t > 4 9 < / i n t > < / v a l u e > < / i t e m > < i t e m > < k e y > < s t r i n g > L e N a m e < / s t r i n g > < / k e y > < v a l u e > < i n t > 8 6 < / i n t > < / v a l u e > < / i t e m > < i t e m > < k e y > < s t r i n g > S C < / s t r i n g > < / k e y > < v a l u e > < i n t > 5 0 < / i n t > < / v a l u e > < / i t e m > < i t e m > < k e y > < s t r i n g > S c N a m e < / s t r i n g > < / k e y > < v a l u e > < i n t > 8 5 < / i n t > < / v a l u e > < / i t e m > < i t e m > < k e y > < s t r i n g > s e c t o r < / s t r i n g > < / k e y > < v a l u e > < i n t > 7 3 < / i n t > < / v a l u e > < / i t e m > < i t e m > < k e y > < s t r i n g > g r a d e < / s t r i n g > < / k e y > < v a l u e > < i n t > 7 0 < / i n t > < / v a l u e > < / i t e m > < i t e m > < k e y > < s t r i n g > f a l l 1 0 D a y A b s e n t < / s t r i n g > < / k e y > < v a l u e > < i n t > 1 3 6 < / i n t > < / v a l u e > < / i t e m > < i t e m > < k e y > < s t r i n g > S t u d e n t C o u n t < / s t r i n g > < / k e y > < v a l u e > < i n t > 1 2 1 < / i n t > < / v a l u e > < / i t e m > < i t e m > < k e y > < s t r i n g > A d d   C o l u m n < / s t r i n g > < / k e y > < v a l u e > < i n t > 1 1 3 < / i n t > < / v a l u e > < / i t e m > < / C o l u m n W i d t h s > < C o l u m n D i s p l a y I n d e x > < i t e m > < k e y > < s t r i n g > E n r o l l m e n t I D < / s t r i n g > < / k e y > < v a l u e > < i n t > 0 < / i n t > < / v a l u e > < / i t e m > < i t e m > < k e y > < s t r i n g > C o l l e c t i o n < / s t r i n g > < / k e y > < v a l u e > < i n t > 1 < / i n t > < / v a l u e > < / i t e m > < i t e m > < k e y > < s t r i n g > F i s c a l Y e a r < / s t r i n g > < / k e y > < v a l u e > < i n t > 2 < / i n t > < / v a l u e > < / i t e m > < i t e m > < k e y > < s t r i n g > S S < / s t r i n g > < / k e y > < v a l u e > < i n t > 3 < / i n t > < / v a l u e > < / i t e m > < i t e m > < k e y > < s t r i n g > S s N a m e < / s t r i n g > < / k e y > < v a l u e > < i n t > 4 < / i n t > < / v a l u e > < / i t e m > < i t e m > < k e y > < s t r i n g > L e < / s t r i n g > < / k e y > < v a l u e > < i n t > 5 < / i n t > < / v a l u e > < / i t e m > < i t e m > < k e y > < s t r i n g > L e N a m e < / s t r i n g > < / k e y > < v a l u e > < i n t > 6 < / i n t > < / v a l u e > < / i t e m > < i t e m > < k e y > < s t r i n g > S C < / s t r i n g > < / k e y > < v a l u e > < i n t > 7 < / i n t > < / v a l u e > < / i t e m > < i t e m > < k e y > < s t r i n g > S c N a m e < / s t r i n g > < / k e y > < v a l u e > < i n t > 8 < / i n t > < / v a l u e > < / i t e m > < i t e m > < k e y > < s t r i n g > s e c t o r < / s t r i n g > < / k e y > < v a l u e > < i n t > 9 < / i n t > < / v a l u e > < / i t e m > < i t e m > < k e y > < s t r i n g > g r a d e < / s t r i n g > < / k e y > < v a l u e > < i n t > 1 0 < / i n t > < / v a l u e > < / i t e m > < i t e m > < k e y > < s t r i n g > f a l l 1 0 D a y A b s e n t < / s t r i n g > < / k e y > < v a l u e > < i n t > 1 1 < / i n t > < / v a l u e > < / i t e m > < i t e m > < k e y > < s t r i n g > S t u d e n t C o u n t < / s t r i n g > < / k e y > < v a l u e > < i n t > 1 2 < / i n t > < / v a l u e > < / i t e m > < i t e m > < k e y > < s t r i n g > A d d   C o l u m n < / s t r i n g > < / k e y > < v a l u e > < i n t > 1 3 < / i n t > < / v a l u e > < / i t e m > < / C o l u m n D i s p l a y I n d e x > < C o l u m n F r o z e n   / > < C o l u m n H i d d e n   / > < C o l u m n C h e c k e d   / > < C o l u m n F i l t e r   / > < S e l e c t i o n F i l t e r   / > < F i l t e r P a r a m e t e r s   / > < I s S o r t D e s c e n d i n g > f a l s e < / I s S o r t D e s c e n d i n g > < / T a b l e W i d g e t G r i d S e r i a l i z a t i o n > ] ] > < / C u s t o m C o n t e n t > < / G e m i n i > 
</file>

<file path=customXml/item16.xml>��< ? x m l   v e r s i o n = " 1 . 0 "   e n c o d i n g = " U T F - 1 6 " ? > < G e m i n i   x m l n s = " h t t p : / / g e m i n i / p i v o t c u s t o m i z a t i o n / T a b l e X M L _ t b l M F A N B   1 _ b 2 b 6 e 2 f 3 - a f e 2 - 4 7 3 9 - 9 b 8 0 - d d 9 b 3 8 0 3 d 3 4 6 " > < C u s t o m C o n t e n t > < ! [ C D A T A [ < T a b l e W i d g e t G r i d S e r i a l i z a t i o n   x m l n s : x s d = " h t t p : / / w w w . w 3 . o r g / 2 0 0 1 / X M L S c h e m a "   x m l n s : x s i = " h t t p : / / w w w . w 3 . o r g / 2 0 0 1 / X M L S c h e m a - i n s t a n c e " > < C o l u m n S u g g e s t e d T y p e   / > < C o l u m n F o r m a t   / > < C o l u m n A c c u r a c y   / > < C o l u m n C u r r e n c y S y m b o l   / > < C o l u m n P o s i t i v e P a t t e r n   / > < C o l u m n N e g a t i v e P a t t e r n   / > < C o l u m n W i d t h s > < i t e m > < k e y > < s t r i n g > L E < / s t r i n g > < / k e y > < v a l u e > < i n t > 6 0 < / i n t > < / v a l u e > < / i t e m > < i t e m > < k e y > < s t r i n g > S t a t e F Y < / s t r i n g > < / k e y > < v a l u e > < i n t > 1 0 0 < / i n t > < / v a l u e > < / i t e m > < i t e m > < k e y > < s t r i n g > B u d g e t U n i t < / s t r i n g > < / k e y > < v a l u e > < i n t > 1 2 9 < / i n t > < / v a l u e > < / i t e m > < i t e m > < k e y > < s t r i n g > C u r r e n t A N B < / s t r i n g > < / k e y > < v a l u e > < i n t > 1 3 5 < / i n t > < / v a l u e > < / i t e m > < i t e m > < k e y > < s t r i n g > C u r r e n t B u d g e t L i m i t a t i o n A N B < / s t r i n g > < / k e y > < v a l u e > < i n t > 2 6 6 < / i n t > < / v a l u e > < / i t e m > < / C o l u m n W i d t h s > < C o l u m n D i s p l a y I n d e x > < i t e m > < k e y > < s t r i n g > L E < / s t r i n g > < / k e y > < v a l u e > < i n t > 0 < / i n t > < / v a l u e > < / i t e m > < i t e m > < k e y > < s t r i n g > S t a t e F Y < / s t r i n g > < / k e y > < v a l u e > < i n t > 1 < / i n t > < / v a l u e > < / i t e m > < i t e m > < k e y > < s t r i n g > B u d g e t U n i t < / s t r i n g > < / k e y > < v a l u e > < i n t > 2 < / i n t > < / v a l u e > < / i t e m > < i t e m > < k e y > < s t r i n g > C u r r e n t A N B < / s t r i n g > < / k e y > < v a l u e > < i n t > 3 < / i n t > < / v a l u e > < / i t e m > < i t e m > < k e y > < s t r i n g > C u r r e n t B u d g e t L i m i t a t i o n A N B < / s t r i n g > < / k e y > < v a l u e > < i n t > 4 < / 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6 5 c 8 6 5 b e - 2 8 6 0 - 4 a 7 8 - 9 e 4 2 - 9 2 8 8 9 0 9 d e 1 3 1 " > < C u s t o m C o n t e n t > < ! [ C D A T A [ < ? x m l   v e r s i o n = " 1 . 0 "   e n c o d i n g = " u t f - 1 6 " ? > < S e t t i n g s > < H S l i c e r s S h a p e > 0 ; 0 ; 0 ; 0 < / H S l i c e r s S h a p e > < V S l i c e r s S h a p e > 0 ; 0 ; 0 ; 0 < / V S l i c e r s S h a p e > < S l i c e r S h e e t N a m e > S h e e t 1 2 < / S l i c e r S h e e t N a m e > < S A H o s t H a s h > 4 7 3 8 6 8 4 1 5 < / S A H o s t H a s h > < G e m i n i F i e l d L i s t V i s i b l e > T r u e < / G e m i n i F i e l d L i s t V i s i b l e > < / S e t t i n g s > ] ] > < / C u s t o m C o n t e n t > < / G e m i n i > 
</file>

<file path=customXml/item18.xml>��< ? x m l   v e r s i o n = " 1 . 0 "   e n c o d i n g = " U T F - 1 6 " ? > < G e m i n i   x m l n s = " h t t p : / / g e m i n i / p i v o t c u s t o m i z a t i o n / M a n u a l C a l c M o d e " > < C u s t o m C o n t e n t > < ! [ C D A T A [ F a l s e ] ] > < / C u s t o m C o n t e n t > < / G e m i n i > 
</file>

<file path=customXml/item19.xml>��< ? x m l   v e r s i o n = " 1 . 0 "   e n c o d i n g = " U T F - 1 6 " ? > < G e m i n i   x m l n s = " h t t p : / / g e m i n i / p i v o t c u s t o m i z a t i o n / P o w e r P i v o t V e r s i o n " > < C u s t o m C o n t e n t > < ! [ C D A T A [ 2 0 1 5 . 1 3 0 . 1 6 0 5 . 1 0 7 5 ] ] > < / C u s t o m C o n t e n t > < / G e m i n i > 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 2 0 2 3 - 0 6 - 0 8 T 1 3 : 4 7 : 5 0 . 9 0 0 5 9 7 1 - 0 6 : 0 0 < / L a s t P r o c e s s e d T i m e > < / D a t a M o d e l i n g S a n d b o x . S e r i a l i z e d S a n d b o x E r r o r C a c h e > ] ] > < / C u s t o m C o n t e n t > < / G e m i n i > 
</file>

<file path=customXml/item20.xml>��< ? x m l   v e r s i o n = " 1 . 0 "   e n c o d i n g = " U T F - 1 6 " ? > < G e m i n i   x m l n s = " h t t p : / / g e m i n i / p i v o t c u s t o m i z a t i o n / 2 e 3 e d a b 4 - e 3 1 5 - 4 d 3 4 - a 2 f d - b e c 3 b e 9 e 7 e f 9 " > < C u s t o m C o n t e n t > < ! [ C D A T A [ < ? x m l   v e r s i o n = " 1 . 0 "   e n c o d i n g = " u t f - 1 6 " ? > < S e t t i n g s > < C a l c u l a t e d F i e l d s > < i t e m > < M e a s u r e N a m e > S u m   o f   C u r r e n t B u d g e t L i m i t a t i o n A N B < / M e a s u r e N a m e > < D i s p l a y N a m e > S u m   o f   C u r r e n t B u d g e t L i m i t a t i o n A N B < / D i s p l a y N a m e > < V i s i b l e > T r u e < / V i s i b l e > < / i t e m > < / C a l c u l a t e d F i e l d s > < S A H o s t H a s h > 0 < / S A H o s t H a s h > < G e m i n i F i e l d L i s t V i s i b l e > T r u e < / G e m i n i F i e l d L i s t V i s i b l e > < / S e t t i n g s > ] ] > < / C u s t o m C o n t e n t > < / G e m i n i > 
</file>

<file path=customXml/item21.xml>��< ? x m l   v e r s i o n = " 1 . 0 "   e n c o d i n g = " U T F - 1 6 " ? > < G e m i n i   x m l n s = " h t t p : / / g e m i n i / p i v o t c u s t o m i z a t i o n / T a b l e X M L _ t b l C e n D i s t r i c t   1 _ a 2 d 3 b 1 c 2 - 6 3 6 f - 4 f 8 b - 9 a 8 e - 8 6 7 c 1 a b 0 1 1 5 8 " > < C u s t o m C o n t e n t > < ! [ C D A T A [ < T a b l e W i d g e t G r i d S e r i a l i z a t i o n   x m l n s : x s i = " h t t p : / / w w w . w 3 . o r g / 2 0 0 1 / X M L S c h e m a - i n s t a n c e "   x m l n s : x s d = " h t t p : / / w w w . w 3 . o r g / 2 0 0 1 / X M L S c h e m a " > < C o l u m n S u g g e s t e d T y p e   / > < C o l u m n F o r m a t   / > < C o l u m n A c c u r a c y   / > < C o l u m n C u r r e n c y S y m b o l   / > < C o l u m n P o s i t i v e P a t t e r n   / > < C o l u m n N e g a t i v e P a t t e r n   / > < C o l u m n W i d t h s > < i t e m > < k e y > < s t r i n g > L e < / s t r i n g > < / k e y > < v a l u e > < i n t > 6 0 < / i n t > < / v a l u e > < / i t e m > < i t e m > < k e y > < s t r i n g > N a m e < / s t r i n g > < / k e y > < v a l u e > < i n t > 8 8 < / i n t > < / v a l u e > < / i t e m > < i t e m > < k e y > < s t r i n g > O r g T y p e < / s t r i n g > < / k e y > < v a l u e > < i n t > 1 0 8 < / i n t > < / v a l u e > < / i t e m > < i t e m > < k e y > < s t r i n g > S e c t o r < / s t r i n g > < / k e y > < v a l u e > < i n t > 9 2 < / i n t > < / v a l u e > < / i t e m > < i t e m > < k e y > < s t r i n g > O p S t a t u s < / s t r i n g > < / k e y > < v a l u e > < i n t > 1 1 4 < / i n t > < / v a l u e > < / i t e m > < i t e m > < k e y > < s t r i n g > E x p i r e D a t e < / s t r i n g > < / k e y > < v a l u e > < i n t > 1 2 6 < / i n t > < / v a l u e > < / i t e m > < / C o l u m n W i d t h s > < C o l u m n D i s p l a y I n d e x > < i t e m > < k e y > < s t r i n g > L e < / s t r i n g > < / k e y > < v a l u e > < i n t > 0 < / i n t > < / v a l u e > < / i t e m > < i t e m > < k e y > < s t r i n g > N a m e < / s t r i n g > < / k e y > < v a l u e > < i n t > 1 < / i n t > < / v a l u e > < / i t e m > < i t e m > < k e y > < s t r i n g > O r g T y p e < / s t r i n g > < / k e y > < v a l u e > < i n t > 2 < / i n t > < / v a l u e > < / i t e m > < i t e m > < k e y > < s t r i n g > S e c t o r < / s t r i n g > < / k e y > < v a l u e > < i n t > 3 < / i n t > < / v a l u e > < / i t e m > < i t e m > < k e y > < s t r i n g > O p S t a t u s < / s t r i n g > < / k e y > < v a l u e > < i n t > 4 < / i n t > < / v a l u e > < / i t e m > < i t e m > < k e y > < s t r i n g > E x p i r e D a t e < / s t r i n g > < / k e y > < v a l u e > < i n t > 5 < / 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5 2 e 6 f b 0 a - a 4 a a - 4 4 5 0 - a 6 c d - 2 5 b 4 3 9 0 2 c 6 8 d " > < C u s t o m C o n t e n t > < ! [ C D A T A [ < ? x m l   v e r s i o n = " 1 . 0 "   e n c o d i n g = " u t f - 1 6 " ? > < S e t t i n g s > < H S l i c e r s S h a p e > 0 ; 0 ; 0 ; 0 < / H S l i c e r s S h a p e > < V S l i c e r s S h a p e > 0 ; 0 ; 0 ; 0 < / V S l i c e r s S h a p e > < S l i c e r S h e e t N a m e > S h e e t 1 8 < / S l i c e r S h e e t N a m e > < S A H o s t H a s h > 1 3 2 0 3 1 4 6 5 8 < / S A H o s t H a s h > < G e m i n i F i e l d L i s t V i s i b l e > T r u e < / G e m i n i F i e l d L i s t V i s i b l e > < / S e t t i n g s > ] ] > < / C u s t o m C o n t e n t > < / G e m i n i > 
</file>

<file path=customXml/item23.xml>��< ? x m l   v e r s i o n = " 1 . 0 "   e n c o d i n g = " U T F - 1 6 " ? > < G e m i n i   x m l n s = " h t t p : / / g e m i n i / p i v o t c u s t o m i z a t i o n / I s S a n d b o x E m b e d d e d " > < C u s t o m C o n t e n t > < ! [ C D A T A [ y e s ] ] > < / C u s t o m C o n t e n t > < / G e m i n i > 
</file>

<file path=customXml/item2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 t b l M F A N B   1 _ b 2 b 6 e 2 f 3 - a f e 2 - 4 7 3 9 - 9 b 8 0 - d d 9 b 3 8 0 3 d 3 4 6 < / K e y > < V a l u e   x m l n s : a = " h t t p : / / s c h e m a s . d a t a c o n t r a c t . o r g / 2 0 0 4 / 0 7 / M i c r o s o f t . A n a l y s i s S e r v i c e s . C o m m o n " > < a : H a s F o c u s > t r u e < / a : H a s F o c u s > < a : S i z e A t D p i 9 6 > 1 3 0 < / a : S i z e A t D p i 9 6 > < a : V i s i b l e > t r u e < / a : V i s i b l e > < / V a l u e > < / K e y V a l u e O f s t r i n g S a n d b o x E d i t o r . M e a s u r e G r i d S t a t e S c d E 3 5 R y > < K e y V a l u e O f s t r i n g S a n d b o x E d i t o r . M e a s u r e G r i d S t a t e S c d E 3 5 R y > < K e y > t b l M F B u d g e t   1 _ 6 6 7 4 a 5 6 c - 5 5 1 f - 4 b 5 2 - a 4 f 7 - d 9 b 1 a 4 d 8 b 6 d 8 < / K e y > < V a l u e   x m l n s : a = " h t t p : / / s c h e m a s . d a t a c o n t r a c t . o r g / 2 0 0 4 / 0 7 / M i c r o s o f t . A n a l y s i s S e r v i c e s . C o m m o n " > < a : H a s F o c u s > f a l s e < / a : H a s F o c u s > < a : S i z e A t D p i 9 6 > 1 2 7 < / a : S i z e A t D p i 9 6 > < a : V i s i b l e > t r u e < / a : V i s i b l e > < / V a l u e > < / K e y V a l u e O f s t r i n g S a n d b o x E d i t o r . M e a s u r e G r i d S t a t e S c d E 3 5 R y > < K e y V a l u e O f s t r i n g S a n d b o x E d i t o r . M e a s u r e G r i d S t a t e S c d E 3 5 R y > < K e y > t b l M F D S A   1 _ 4 1 c 9 d 7 7 5 - 2 d a 8 - 4 5 2 a - a 4 0 3 - 1 f 7 f a 5 d a 2 8 9 0 < / K e y > < V a l u e   x m l n s : a = " h t t p : / / s c h e m a s . d a t a c o n t r a c t . o r g / 2 0 0 4 / 0 7 / M i c r o s o f t . A n a l y s i s S e r v i c e s . C o m m o n " > < a : H a s F o c u s > t r u e < / a : H a s F o c u s > < a : S i z e A t D p i 9 6 > 1 2 6 < / a : S i z e A t D p i 9 6 > < a : V i s i b l e > t r u e < / a : V i s i b l e > < / V a l u e > < / K e y V a l u e O f s t r i n g S a n d b o x E d i t o r . M e a s u r e G r i d S t a t e S c d E 3 5 R y > < K e y V a l u e O f s t r i n g S a n d b o x E d i t o r . M e a s u r e G r i d S t a t e S c d E 3 5 R y > < K e y > t b l C e n D i s t r i c t   1 _ a 2 d 3 b 1 c 2 - 6 3 6 f - 4 f 8 b - 9 a 8 e - 8 6 7 c 1 a b 0 1 1 5 8 < / K e y > < V a l u e   x m l n s : a = " h t t p : / / s c h e m a s . d a t a c o n t r a c t . o r g / 2 0 0 4 / 0 7 / M i c r o s o f t . A n a l y s i s S e r v i c e s . C o m m o n " > < a : H a s F o c u s > f a l s e < / a : H a s F o c u s > < a : S i z e A t D p i 9 6 > 1 2 9 < / a : S i z e A t D p i 9 6 > < a : V i s i b l e > t r u e < / a : V i s i b l e > < / V a l u e > < / K e y V a l u e O f s t r i n g S a n d b o x E d i t o r . M e a s u r e G r i d S t a t e S c d E 3 5 R y > < K e y V a l u e O f s t r i n g S a n d b o x E d i t o r . M e a s u r e G r i d S t a t e S c d E 3 5 R y > < K e y > t b l A S E n r o l l m e n t T i t l e I V i e w _ 9 4 1 6 d 0 6 a - f 3 a 6 - 4 c f b - b c b e - b 4 8 c e b b a 7 b e 9 < / K e y > < V a l u e   x m l n s : a = " h t t p : / / s c h e m a s . d a t a c o n t r a c t . o r g / 2 0 0 4 / 0 7 / M i c r o s o f t . A n a l y s i s S e r v i c e s . C o m m o n " > < a : H a s F o c u s > f a l s e < / a : H a s F o c u s > < a : S i z e A t D p i 9 6 > 1 3 0 < / a : S i z e A t D p i 9 6 > < a : V i s i b l e > t r u e < / a : V i s i b l e > < / V a l u e > < / K e y V a l u e O f s t r i n g S a n d b o x E d i t o r . M e a s u r e G r i d S t a t e S c d E 3 5 R y > < / A r r a y O f K e y V a l u e O f s t r i n g S a n d b o x E d i t o r . M e a s u r e G r i d S t a t e S c d E 3 5 R y > ] ] > < / C u s t o m C o n t e n t > < / G e m i n i > 
</file>

<file path=customXml/item25.xml>��< ? x m l   v e r s i o n = " 1 . 0 "   e n c o d i n g = " U T F - 1 6 " ? > < G e m i n i   x m l n s = " h t t p : / / g e m i n i / p i v o t c u s t o m i z a t i o n / h t t p : / / g e m i n i / w o r k b o o k c u s t o m i z a t i o n / L i n k e d T a b l e s " > < C u s t o m C o n t e n t > < ! [ C D A T A [ < L i n k e d T a b l e s   x m l n s : x s i = " h t t p : / / w w w . w 3 . o r g / 2 0 0 1 / X M L S c h e m a - i n s t a n c e "   x m l n s : x s d = " h t t p : / / w w w . w 3 . o r g / 2 0 0 1 / X M L S c h e m a " > < L i n k e d T a b l e L i s t   / > < / L i n k e d T a b l e s > ] ] > < / C u s t o m C o n t e n t > < / G e m i n i > 
</file>

<file path=customXml/item26.xml>��< ? x m l   v e r s i o n = " 1 . 0 "   e n c o d i n g = " U T F - 1 6 " ? > < G e m i n i   x m l n s = " h t t p : / / g e m i n i / p i v o t c u s t o m i z a t i o n / 9 4 c 9 f b 1 a - 4 4 4 e - 4 f c 8 - a 7 b d - 6 5 f 4 f 5 9 b 7 e 3 3 " > < C u s t o m C o n t e n t > < ! [ C D A T A [ < ? x m l   v e r s i o n = " 1 . 0 "   e n c o d i n g = " u t f - 1 6 " ? > < S e t t i n g s > < C a l c u l a t e d F i e l d s > < i t e m > < M e a s u r e N a m e > S u m   o f   A m o u n t < / M e a s u r e N a m e > < D i s p l a y N a m e > S u m   o f   A m o u n t < / D i s p l a y N a m e > < V i s i b l e > T r u e < / V i s i b l e > < / i t e m > < / C a l c u l a t e d F i e l d s > < S A H o s t H a s h > 0 < / S A H o s t H a s h > < G e m i n i F i e l d L i s t V i s i b l e > T r u e < / G e m i n i F i e l d L i s t V i s i b l e > < / S e t t i n g s > ] ] > < / C u s t o m C o n t e n t > < / G e m i n i > 
</file>

<file path=customXml/item27.xml>��< ? x m l   v e r s i o n = " 1 . 0 "   e n c o d i n g = " U T F - 1 6 " ? > < G e m i n i   x m l n s = " h t t p : / / g e m i n i / p i v o t c u s t o m i z a t i o n / 7 f 7 8 0 2 6 1 - 6 b 0 9 - 4 6 7 4 - 9 4 e 6 - b c 3 b d 0 5 d f 0 7 e " > < C u s t o m C o n t e n t > < ! [ C D A T A [ < ? x m l   v e r s i o n = " 1 . 0 "   e n c o d i n g = " u t f - 1 6 " ? > < S e t t i n g s > < C a l c u l a t e d F i e l d s > < i t e m > < M e a s u r e N a m e > S u m   o f   B u d g e t e d B a s i c E n t i t l e m e n t B u d g e t L i m i t a t i o n < / M e a s u r e N a m e > < D i s p l a y N a m e > S u m   o f   B u d g e t e d B a s i c E n t i t l e m e n t B u d g e t L i m i t a t i o n < / D i s p l a y N a m e > < V i s i b l e > T r u e < / V i s i b l e > < / i t e m > < / C a l c u l a t e d F i e l d s > < S A H o s t H a s h > 0 < / S A H o s t H a s h > < G e m i n i F i e l d L i s t V i s i b l e > T r u e < / G e m i n i F i e l d L i s t V i s i b l e > < / S e t t i n g s > ] ] > < / C u s t o m C o n t e n t > < / G e m i n i > 
</file>

<file path=customXml/item28.xml>��< ? x m l   v e r s i o n = " 1 . 0 "   e n c o d i n g = " U T F - 1 6 " ? > < G e m i n i   x m l n s = " h t t p : / / g e m i n i / p i v o t c u s t o m i z a t i o n / f e d 9 4 3 0 a - 5 5 6 0 - 4 6 f f - 9 0 2 1 - f b f 4 a 2 f 9 a c f 0 " > < C u s t o m C o n t e n t > < ! [ C D A T A [ < ? x m l   v e r s i o n = " 1 . 0 "   e n c o d i n g = " u t f - 1 6 " ? > < S e t t i n g s > < H S l i c e r s S h a p e > 0 ; 0 ; 0 ; 0 < / H S l i c e r s S h a p e > < V S l i c e r s S h a p e > 0 ; 0 ; 0 ; 0 < / V S l i c e r s S h a p e > < S l i c e r S h e e t N a m e > S h e e t 1 6 < / S l i c e r S h e e t N a m e > < S A H o s t H a s h > 1 4 2 2 0 6 2 5 5 2 < / S A H o s t H a s h > < G e m i n i F i e l d L i s t V i s i b l e > T r u e < / G e m i n i F i e l d L i s t V i s i b l e > < / S e t t i n g s > ] ] > < / C u s t o m C o n t e n t > < / G e m i n i > 
</file>

<file path=customXml/item29.xml>��< ? x m l   v e r s i o n = " 1 . 0 "   e n c o d i n g = " U T F - 1 6 " ? > < G e m i n i   x m l n s = " h t t p : / / g e m i n i / p i v o t c u s t o m i z a t i o n / R e l a t i o n s h i p A u t o D e t e c t i o n E n a b l e d " > < C u s t o m C o n t e n t > < ! [ C D A T A [ T r u e ] ] > < / C u s t o m C o n t e n t > < / G e m i n i > 
</file>

<file path=customXml/item3.xml>��< ? x m l   v e r s i o n = " 1 . 0 "   e n c o d i n g = " U T F - 1 6 " ? > < G e m i n i   x m l n s = " h t t p : / / g e m i n i / p i v o t c u s t o m i z a t i o n / 8 d d c 1 6 c 6 - 7 1 2 b - 4 6 a d - b d 1 7 - 2 7 2 0 9 b e c 7 e 2 4 " > < C u s t o m C o n t e n t > < ! [ C D A T A [ < ? x m l   v e r s i o n = " 1 . 0 "   e n c o d i n g = " u t f - 1 6 " ? > < S e t t i n g s > < C a l c u l a t e d F i e l d s > < i t e m > < M e a s u r e N a m e > S u m   o f   A m o u n t < / M e a s u r e N a m e > < D i s p l a y N a m e > S u m   o f   A m o u n t < / D i s p l a y N a m e > < V i s i b l e > T r u e < / V i s i b l e > < / i t e m > < / C a l c u l a t e d F i e l d s > < S A H o s t H a s h > 0 < / S A H o s t H a s h > < G e m i n i F i e l d L i s t V i s i b l e > T r u e < / G e m i n i F i e l d L i s t V i s i b l e > < / S e t t i n g s > ] ] > < / C u s t o m C o n t e n t > < / G e m i n i > 
</file>

<file path=customXml/item30.xml>��< ? x m l   v e r s i o n = " 1 . 0 "   e n c o d i n g = " u t f - 1 6 " ? > < D a t a M a s h u p   x m l n s = " h t t p : / / s c h e m a s . m i c r o s o f t . c o m / D a t a M a s h u p " > A A A A A L E D A A B Q S w M E F A A C A A g A g z r I V t L d S t G k A A A A 9 g A A A B I A H A B D b 2 5 m a W c v U G F j a 2 F n Z S 5 4 b W w g o h g A K K A U A A A A A A A A A A A A A A A A A A A A A A A A A A A A h Y 8 x D o I w G I W v Q r r T l q K J I T 9 l c J X E h G h c m 1 K h E Y q h x X I 3 B 4 / k F c Q o 6 u b 4 v v c N 7 9 2 v N 8 j G t g k u q r e 6 M y m K M E W B M r I r t a l S N L h j u E I Z h 6 2 Q J 1 G p Y J K N T U Z b p q h 2 7 p w Q 4 r 3 H P s Z d X x F G a U Q O + a a Q t W o F + s j 6 v x x q Y 5 0 w U i E O + 9 c Y z n A U L T F b x J g C m S H k 2 n w F N u 1 9 t j 8 Q 1 k P j h l 5 x Z c J d A W S O Q N 4 f + A N Q S w M E F A A C A A g A g z r I 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M 6 y F Z 6 Q 1 u G q w A A A D c B A A A T A B w A R m 9 y b X V s Y X M v U 2 V j d G l v b j E u b S C i G A A o o B Q A A A A A A A A A A A A A A A A A A A A A A A A A A A C N j j E L w j A Q h f d A / k P I p C C C c 8 l Q c C m o g w G X U i R N D l p I k z a 5 6 l D 8 7 7 Z W p F P x l o N 3 7 3 v v I m i s v W N y 3 o e E E k p i p Q I Y h q V N p c T e g M M T P M B e Q f t g b j U 8 m W A W k B I 2 j v R 9 0 D A q s r P 7 o 0 J V q g h x w 3 1 b x 8 6 2 w f D t b n a m 2 V k 6 1 c b K Y 5 z 8 H 3 D I L 6 o B w Z d H X r z y K a n 4 g q b 0 9 / V v l v S Q S 1 1 B o w Q f O b 7 L E B r B V / B f G y W 1 + 6 s w e Q N Q S w E C L Q A U A A I A C A C D O s h W 0 t 1 K 0 a Q A A A D 2 A A A A E g A A A A A A A A A A A A A A A A A A A A A A Q 2 9 u Z m l n L 1 B h Y 2 t h Z 2 U u e G 1 s U E s B A i 0 A F A A C A A g A g z r I V g / K 6 a u k A A A A 6 Q A A A B M A A A A A A A A A A A A A A A A A 8 A A A A F t D b 2 5 0 Z W 5 0 X 1 R 5 c G V z X S 5 4 b W x Q S w E C L Q A U A A I A C A C D O s h W e k N b h q s A A A A 3 A Q A A E w A A A A A A A A A A A A A A A A D h A Q A A R m 9 y b X V s Y X M v U 2 V j d G l v b j E u b V B L B Q Y A A A A A A w A D A M I A A A D Z 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R B g A A A A A A A C 8 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0 Y m x B U 1 N 0 d W R l b n R M Z X Z l b F J l Y 2 9 y Z F Z p Z X c 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S I g L z 4 8 R W 5 0 c n k g V H l w Z T 0 i R m l s b E N v d W 5 0 I i B W Y W x 1 Z T 0 i b D I 5 M T M z N j U i I C 8 + P E V u d H J 5 I F R 5 c G U 9 I k Z p b G x F c n J v c k N v Z G U i I F Z h b H V l P S J z V W 5 r b m 9 3 b i I g L z 4 8 R W 5 0 c n k g V H l w Z T 0 i R m l s b E V y c m 9 y Q 2 9 1 b n Q i I F Z h b H V l P S J s M C I g L z 4 8 R W 5 0 c n k g V H l w Z T 0 i R m l s b E x h c 3 R V c G R h d G V k I i B W Y W x 1 Z T 0 i Z D I w M j M t M D Y t M D J U M T k 6 N T U 6 M j c u M D Y 0 N j E 2 O F o i I C 8 + P E V u d H J 5 I F R 5 c G U 9 I k Z p b G x T d G F 0 d X M i I F Z h b H V l P S J z V 2 F p d G l u Z 0 Z v c k V 4 Y 2 V s U m V m c m V z a C I g L z 4 8 L 1 N 0 Y W J s Z U V u d H J p Z X M + P C 9 J d G V t P j x J d G V t P j x J d G V t T G 9 j Y X R p b 2 4 + P E l 0 Z W 1 U e X B l P k Z v c m 1 1 b G E 8 L 0 l 0 Z W 1 U e X B l P j x J d G V t U G F 0 a D 5 T Z W N 0 a W 9 u M S 9 0 Y m x B U 1 N 0 d W R l b n R M Z X Z l b F J l Y 2 9 y Z F Z p Z X c v U 2 9 1 c m N l P C 9 J d G V t U G F 0 a D 4 8 L 0 l 0 Z W 1 M b 2 N h d G l v b j 4 8 U 3 R h Y m x l R W 5 0 c m l l c y A v P j w v S X R l b T 4 8 S X R l b T 4 8 S X R l b U x v Y 2 F 0 a W 9 u P j x J d G V t V H l w Z T 5 G b 3 J t d W x h P C 9 J d G V t V H l w Z T 4 8 S X R l b V B h d G g + U 2 V j d G l v b j E v d G J s Q V N T d H V k Z W 5 0 T G V 2 Z W x S Z W N v c m R W a W V 3 L 0 F J T V N u Y X B z a G 9 0 c z w v S X R l b V B h d G g + P C 9 J d G V t T G 9 j Y X R p b 2 4 + P F N 0 Y W J s Z U V u d H J p Z X M g L z 4 8 L 0 l 0 Z W 0 + P E l 0 Z W 0 + P E l 0 Z W 1 M b 2 N h d G l v b j 4 8 S X R l b V R 5 c G U + R m 9 y b X V s Y T w v S X R l b V R 5 c G U + P E l 0 Z W 1 Q Y X R o P l N l Y 3 R p b 2 4 x L 3 R i b E F T U 3 R 1 Z G V u d E x l d m V s U m V j b 3 J k V m l l d y 9 k Y m 9 f d G J s Q V N T d H V k Z W 5 0 T G V 2 Z W x S Z W N v c m R W a W V 3 P C 9 J d G V t U G F 0 a D 4 8 L 0 l 0 Z W 1 M b 2 N h d G l v b j 4 8 U 3 R h Y m x l R W 5 0 c m l l c y A v P j w v S X R l b T 4 8 L 0 l 0 Z W 1 z P j w v T G 9 j Y W x Q Y W N r Y W d l T W V 0 Y W R h d G F G a W x l P h Y A A A B Q S w U G A A A A A A A A A A A A A A A A A A A A A A A A 2 g A A A A E A A A D Q j J 3 f A R X R E Y x 6 A M B P w p f r A Q A A A L 2 R i Y H K s d 9 J j 1 E S G 6 / / R F A A A A A A A g A A A A A A A 2 Y A A M A A A A A Q A A A A f b I g + Y a Z b w g / O j O G v 4 2 k B g A A A A A E g A A A o A A A A B A A A A C Y j R 6 x 3 C C B U u c 6 k L 1 F 9 1 S r U A A A A I 7 C s J d Z a a F h K Z + p J q 0 E r b i y T W q f A 9 m b Z X o V 4 U H 7 P X M Q z B / I M c K k G + g l 3 2 G d x G f c E 2 9 T A 5 h E p c I H n 9 o E l / g + g R V a H 1 e Y C k 0 M / I p / m v 2 k U F l X F A A A A P f R m Y 2 h + 7 g F g r P f 6 U g K X R e V q M q j < / D a t a M a s h u p > 
</file>

<file path=customXml/item31.xml>��< ? x m l   v e r s i o n = " 1 . 0 "   e n c o d i n g = " U T F - 1 6 " ? > < G e m i n i   x m l n s = " h t t p : / / g e m i n i / p i v o t c u s t o m i z a t i o n / b 8 6 d 9 0 a 7 - 0 0 7 7 - 4 9 6 5 - a 3 1 d - c 3 b 5 b 5 3 f 4 c a a " > < C u s t o m C o n t e n t > < ! [ C D A T A [ < ? x m l   v e r s i o n = " 1 . 0 "   e n c o d i n g = " u t f - 1 6 " ? > < S e t t i n g s > < C a l c u l a t e d F i e l d s > < i t e m > < M e a s u r e N a m e > S u m   o f   B u d g e t e d B a s i c E n t i t l e m e n t B u d g e t L i m i t a t i o n < / M e a s u r e N a m e > < D i s p l a y N a m e > S u m   o f   B u d g e t e d B a s i c E n t i t l e m e n t B u d g e t L i m i t a t i o n < / D i s p l a y N a m e > < V i s i b l e > T r u e < / V i s i b l e > < / i t e m > < / C a l c u l a t e d F i e l d s > < S A H o s t H a s h > 0 < / S A H o s t H a s h > < G e m i n i F i e l d L i s t V i s i b l e > T r u e < / G e m i n i F i e l d L i s t V i s i b l e > < / S e t t i n g s > ] ] > < / C u s t o m C o n t e n t > < / G e m i n i > 
</file>

<file path=customXml/item32.xml>��< ? x m l   v e r s i o n = " 1 . 0 "   e n c o d i n g = " U T F - 1 6 " ? > < G e m i n i   x m l n s = " h t t p : / / g e m i n i / p i v o t c u s t o m i z a t i o n / 2 1 6 7 a b 7 7 - 0 2 7 4 - 4 3 d d - 8 7 b 1 - 9 3 4 6 b d a 0 5 b 6 d " > < C u s t o m C o n t e n t > < ! [ C D A T A [ < ? x m l   v e r s i o n = " 1 . 0 "   e n c o d i n g = " u t f - 1 6 " ? > < S e t t i n g s > < C a l c u l a t e d F i e l d s > < i t e m > < M e a s u r e N a m e > S u m   o f   S t u d e n t C o u n t < / M e a s u r e N a m e > < D i s p l a y N a m e > S u m   o f   S t u d e n t C o u n t < / D i s p l a y N a m e > < V i s i b l e > T r u e < / V i s i b l e > < / i t e m > < / C a l c u l a t e d F i e l d s > < S A H o s t H a s h > 0 < / S A H o s t H a s h > < G e m i n i F i e l d L i s t V i s i b l e > T r u e < / G e m i n i F i e l d L i s t V i s i b l e > < / S e t t i n g s > ] ] > < / C u s t o m C o n t e n t > < / G e m i n i > 
</file>

<file path=customXml/item3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 t b l M F B u d g e t 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 t b l M F B u d g e t 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 C o l u m n s \ L E < / K e y > < / D i a g r a m O b j e c t K e y > < D i a g r a m O b j e c t K e y > < K e y > C o l u m n s \ S t a t e F y < / K e y > < / D i a g r a m O b j e c t K e y > < D i a g r a m O b j e c t K e y > < K e y > C o l u m n s \ F u n d C o d e < / K e y > < / D i a g r a m O b j e c t K e y > < D i a g r a m O b j e c t K e y > < K e y > C o l u m n s \ B u d g e t R e v e n u e C o d e < / K e y > < / D i a g r a m O b j e c t K e y > < D i a g r a m O b j e c t K e y > < K e y > C o l u m n s \ A m o u n t < / K e y > < / D i a g r a m O b j e c t K e y > < D i a g r a m O b j e c t K e y > < K e y > M e a s u r e s \ S u m   o f   A m o u n t   2 < / K e y > < / D i a g r a m O b j e c t K e y > < D i a g r a m O b j e c t K e y > < K e y > M e a s u r e s \ S u m   o f   A m o u n t   2 \ T a g I n f o \ F o r m u l a < / K e y > < / D i a g r a m O b j e c t K e y > < D i a g r a m O b j e c t K e y > < K e y > M e a s u r e s \ S u m   o f   A m o u n t   2 \ T a g I n f o \ V a l u e < / K e y > < / D i a g r a m O b j e c t K e y > < D i a g r a m O b j e c t K e y > < K e y > L i n k s \ & l t ; C o l u m n s \ S u m   o f   A m o u n t   2 & g t ; - & l t ; M e a s u r e s \ A m o u n t & g t ; < / K e y > < / D i a g r a m O b j e c t K e y > < D i a g r a m O b j e c t K e y > < K e y > L i n k s \ & l t ; C o l u m n s \ S u m   o f   A m o u n t   2 & g t ; - & l t ; M e a s u r e s \ A m o u n t & g t ; \ C O L U M N < / K e y > < / D i a g r a m O b j e c t K e y > < D i a g r a m O b j e c t K e y > < K e y > L i n k s \ & l t ; C o l u m n s \ S u m   o f   A m o u n t   2 & g t ; - & l t ; M e a s u r e s \ A m o u n t & g t ; \ M E A S U R E 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 C o l u m n s \ L E < / 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 C o l u m n s \ F u n d C o d e < / K e y > < / a : K e y > < a : V a l u e   i : t y p e = " M e a s u r e G r i d N o d e V i e w S t a t e " > < C o l u m n > 2 < / C o l u m n > < L a y e d O u t > t r u e < / L a y e d O u t > < / a : V a l u e > < / a : K e y V a l u e O f D i a g r a m O b j e c t K e y a n y T y p e z b w N T n L X > < a : K e y V a l u e O f D i a g r a m O b j e c t K e y a n y T y p e z b w N T n L X > < a : K e y > < K e y > C o l u m n s \ B u d g e t R e v e n u e C o d e < / K e y > < / a : K e y > < a : V a l u e   i : t y p e = " M e a s u r e G r i d N o d e V i e w S t a t e " > < C o l u m n > 3 < / C o l u m n > < L a y e d O u t > t r u e < / L a y e d O u t > < / a : V a l u e > < / a : K e y V a l u e O f D i a g r a m O b j e c t K e y a n y T y p e z b w N T n L X > < a : K e y V a l u e O f D i a g r a m O b j e c t K e y a n y T y p e z b w N T n L X > < a : K e y > < K e y > C o l u m n s \ A m o u n t < / K e y > < / a : K e y > < a : V a l u e   i : t y p e = " M e a s u r e G r i d N o d e V i e w S t a t e " > < C o l u m n > 4 < / C o l u m n > < L a y e d O u t > t r u e < / L a y e d O u t > < / a : V a l u e > < / a : K e y V a l u e O f D i a g r a m O b j e c t K e y a n y T y p e z b w N T n L X > < a : K e y V a l u e O f D i a g r a m O b j e c t K e y a n y T y p e z b w N T n L X > < a : K e y > < K e y > M e a s u r e s \ S u m   o f   A m o u n t   2 < / K e y > < / a : K e y > < a : V a l u e   i : t y p e = " M e a s u r e G r i d N o d e V i e w S t a t e " > < C o l u m n > 4 < / C o l u m n > < L a y e d O u t > t r u e < / L a y e d O u t > < W a s U I I n v i s i b l e > t r u e < / W a s U I I n v i s i b l e > < / a : V a l u e > < / a : K e y V a l u e O f D i a g r a m O b j e c t K e y a n y T y p e z b w N T n L X > < a : K e y V a l u e O f D i a g r a m O b j e c t K e y a n y T y p e z b w N T n L X > < a : K e y > < K e y > M e a s u r e s \ S u m   o f   A m o u n t   2 \ T a g I n f o \ F o r m u l a < / K e y > < / a : K e y > < a : V a l u e   i : t y p e = " M e a s u r e G r i d V i e w S t a t e I D i a g r a m T a g A d d i t i o n a l I n f o " / > < / a : K e y V a l u e O f D i a g r a m O b j e c t K e y a n y T y p e z b w N T n L X > < a : K e y V a l u e O f D i a g r a m O b j e c t K e y a n y T y p e z b w N T n L X > < a : K e y > < K e y > M e a s u r e s \ S u m   o f   A m o u n t   2 \ T a g I n f o \ V a l u e < / K e y > < / a : K e y > < a : V a l u e   i : t y p e = " M e a s u r e G r i d V i e w S t a t e I D i a g r a m T a g A d d i t i o n a l I n f o " / > < / a : K e y V a l u e O f D i a g r a m O b j e c t K e y a n y T y p e z b w N T n L X > < a : K e y V a l u e O f D i a g r a m O b j e c t K e y a n y T y p e z b w N T n L X > < a : K e y > < K e y > L i n k s \ & l t ; C o l u m n s \ S u m   o f   A m o u n t   2 & g t ; - & l t ; M e a s u r e s \ A m o u n t & g t ; < / K e y > < / a : K e y > < a : V a l u e   i : t y p e = " M e a s u r e G r i d V i e w S t a t e I D i a g r a m L i n k " / > < / a : K e y V a l u e O f D i a g r a m O b j e c t K e y a n y T y p e z b w N T n L X > < a : K e y V a l u e O f D i a g r a m O b j e c t K e y a n y T y p e z b w N T n L X > < a : K e y > < K e y > L i n k s \ & l t ; C o l u m n s \ S u m   o f   A m o u n t   2 & g t ; - & l t ; M e a s u r e s \ A m o u n t & g t ; \ C O L U M N < / K e y > < / a : K e y > < a : V a l u e   i : t y p e = " M e a s u r e G r i d V i e w S t a t e I D i a g r a m L i n k E n d p o i n t " / > < / a : K e y V a l u e O f D i a g r a m O b j e c t K e y a n y T y p e z b w N T n L X > < a : K e y V a l u e O f D i a g r a m O b j e c t K e y a n y T y p e z b w N T n L X > < a : K e y > < K e y > L i n k s \ & l t ; C o l u m n s \ S u m   o f   A m o u n t   2 & g t ; - & l t ; M e a s u r e s \ A m o u n t & g t ; \ M E A S U R E < / K e y > < / a : K e y > < a : V a l u e   i : t y p e = " M e a s u r e G r i d V i e w S t a t e I D i a g r a m L i n k E n d p o i n t " / > < / a : K e y V a l u e O f D i a g r a m O b j e c t K e y a n y T y p e z b w N T n L X > < / V i e w S t a t e s > < / D i a g r a m M a n a g e r . S e r i a l i z a b l e D i a g r a m > < D i a g r a m M a n a g e r . S e r i a l i z a b l e D i a g r a m > < A d a p t e r   i : t y p e = " M e a s u r e D i a g r a m S a n d b o x A d a p t e r " > < T a b l e N a m e > t b l M F D S A 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 t b l M F D S A 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 C o l u m n s \ L E < / K e y > < / D i a g r a m O b j e c t K e y > < D i a g r a m O b j e c t K e y > < K e y > C o l u m n s \ S t a t e F Y < / K e y > < / D i a g r a m O b j e c t K e y > < D i a g r a m O b j e c t K e y > < K e y > C o l u m n s \ B u d g e t U n i t < / K e y > < / D i a g r a m O b j e c t K e y > < D i a g r a m O b j e c t K e y > < K e y > C o l u m n s \ B u d g e t e d B a s i c E n t i t l e m e n t B u d g e t L i m i t a t i o n 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 C o l u m n s \ L E < / 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 C o l u m n s \ B u d g e t U n i t < / K e y > < / a : K e y > < a : V a l u e   i : t y p e = " M e a s u r e G r i d N o d e V i e w S t a t e " > < C o l u m n > 2 < / C o l u m n > < L a y e d O u t > t r u e < / L a y e d O u t > < / a : V a l u e > < / a : K e y V a l u e O f D i a g r a m O b j e c t K e y a n y T y p e z b w N T n L X > < a : K e y V a l u e O f D i a g r a m O b j e c t K e y a n y T y p e z b w N T n L X > < a : K e y > < K e y > C o l u m n s \ B u d g e t e d B a s i c E n t i t l e m e n t B u d g e t L i m i t a t i o n < / K e y > < / a : K e y > < a : V a l u e   i : t y p e = " M e a s u r e G r i d N o d e V i e w S t a t e " > < C o l u m n > 3 < / C o l u m n > < L a y e d O u t > t r u e < / L a y e d O u t > < / a : V a l u e > < / a : K e y V a l u e O f D i a g r a m O b j e c t K e y a n y T y p e z b w N T n L X > < / V i e w S t a t e s > < / D i a g r a m M a n a g e r . S e r i a l i z a b l e D i a g r a m > < D i a g r a m M a n a g e r . S e r i a l i z a b l e D i a g r a m > < A d a p t e r   i : t y p e = " M e a s u r e D i a g r a m S a n d b o x A d a p t e r " > < T a b l e N a m e > t b l C e n D i s t r i c t 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 t b l C e n D i s t r i c t 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 C o l u m n s \ L e < / K e y > < / D i a g r a m O b j e c t K e y > < D i a g r a m O b j e c t K e y > < K e y > C o l u m n s \ N a m e < / K e y > < / D i a g r a m O b j e c t K e y > < D i a g r a m O b j e c t K e y > < K e y > C o l u m n s \ O r g T y p e < / K e y > < / D i a g r a m O b j e c t K e y > < D i a g r a m O b j e c t K e y > < K e y > C o l u m n s \ S e c t o r < / K e y > < / D i a g r a m O b j e c t K e y > < D i a g r a m O b j e c t K e y > < K e y > C o l u m n s \ O p S t a t u s < / K e y > < / D i a g r a m O b j e c t K e y > < D i a g r a m O b j e c t K e y > < K e y > C o l u m n s \ E x p i r e D a t e 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 C o l u m n s \ L e < / K e y > < / a : K e y > < a : V a l u e   i : t y p e = " M e a s u r e G r i d N o d e V i e w S t a t e " > < L a y e d O u t > t r u e < / L a y e d O u t > < / a : V a l u e > < / a : K e y V a l u e O f D i a g r a m O b j e c t K e y a n y T y p e z b w N T n L X > < a : K e y V a l u e O f D i a g r a m O b j e c t K e y a n y T y p e z b w N T n L X > < a : K e y > < K e y > C o l u m n s \ N a m e < / K e y > < / a : K e y > < a : V a l u e   i : t y p e = " M e a s u r e G r i d N o d e V i e w S t a t e " > < C o l u m n > 1 < / C o l u m n > < L a y e d O u t > t r u e < / L a y e d O u t > < / a : V a l u e > < / a : K e y V a l u e O f D i a g r a m O b j e c t K e y a n y T y p e z b w N T n L X > < a : K e y V a l u e O f D i a g r a m O b j e c t K e y a n y T y p e z b w N T n L X > < a : K e y > < K e y > C o l u m n s \ O r g T y p e < / K e y > < / a : K e y > < a : V a l u e   i : t y p e = " M e a s u r e G r i d N o d e V i e w S t a t e " > < C o l u m n > 2 < / C o l u m n > < L a y e d O u t > t r u e < / L a y e d O u t > < / a : V a l u e > < / a : K e y V a l u e O f D i a g r a m O b j e c t K e y a n y T y p e z b w N T n L X > < a : K e y V a l u e O f D i a g r a m O b j e c t K e y a n y T y p e z b w N T n L X > < a : K e y > < K e y > C o l u m n s \ S e c t o r < / K e y > < / a : K e y > < a : V a l u e   i : t y p e = " M e a s u r e G r i d N o d e V i e w S t a t e " > < C o l u m n > 3 < / C o l u m n > < L a y e d O u t > t r u e < / L a y e d O u t > < / a : V a l u e > < / a : K e y V a l u e O f D i a g r a m O b j e c t K e y a n y T y p e z b w N T n L X > < a : K e y V a l u e O f D i a g r a m O b j e c t K e y a n y T y p e z b w N T n L X > < a : K e y > < K e y > C o l u m n s \ O p S t a t u s < / K e y > < / a : K e y > < a : V a l u e   i : t y p e = " M e a s u r e G r i d N o d e V i e w S t a t e " > < C o l u m n > 4 < / C o l u m n > < L a y e d O u t > t r u e < / L a y e d O u t > < / a : V a l u e > < / a : K e y V a l u e O f D i a g r a m O b j e c t K e y a n y T y p e z b w N T n L X > < a : K e y V a l u e O f D i a g r a m O b j e c t K e y a n y T y p e z b w N T n L X > < a : K e y > < K e y > C o l u m n s \ E x p i r e D a t e < / K e y > < / a : K e y > < a : V a l u e   i : t y p e = " M e a s u r e G r i d N o d e V i e w S t a t e " > < C o l u m n > 5 < / C o l u m n > < L a y e d O u t > t r u e < / L a y e d O u t > < / a : V a l u e > < / a : K e y V a l u e O f D i a g r a m O b j e c t K e y a n y T y p e z b w N T n L X > < / V i e w S t a t e s > < / D i a g r a m M a n a g e r . S e r i a l i z a b l e D i a g r a m > < D i a g r a m M a n a g e r . S e r i a l i z a b l e D i a g r a m > < A d a p t e r   i : t y p e = " M e a s u r e D i a g r a m S a n d b o x A d a p t e r " > < T a b l e N a m e > t b l M F A N B   1 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 t b l M F A N B   1 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 C u r r e n t B u d g e t L i m i t a t i o n A N B   2 < / K e y > < / D i a g r a m O b j e c t K e y > < D i a g r a m O b j e c t K e y > < K e y > M e a s u r e s \ S u m   o f   C u r r e n t B u d g e t L i m i t a t i o n A N B   2 \ T a g I n f o \ F o r m u l a < / K e y > < / D i a g r a m O b j e c t K e y > < D i a g r a m O b j e c t K e y > < K e y > M e a s u r e s \ S u m   o f   C u r r e n t B u d g e t L i m i t a t i o n A N B   2 \ T a g I n f o \ V a l u e < / K e y > < / D i a g r a m O b j e c t K e y > < D i a g r a m O b j e c t K e y > < K e y > M e a s u r e s \ S u m   o f   C u r r e n t A N B   2 < / K e y > < / D i a g r a m O b j e c t K e y > < D i a g r a m O b j e c t K e y > < K e y > M e a s u r e s \ S u m   o f   C u r r e n t A N B   2 \ T a g I n f o \ F o r m u l a < / K e y > < / D i a g r a m O b j e c t K e y > < D i a g r a m O b j e c t K e y > < K e y > M e a s u r e s \ S u m   o f   C u r r e n t A N B   2 \ T a g I n f o \ V a l u e < / K e y > < / D i a g r a m O b j e c t K e y > < D i a g r a m O b j e c t K e y > < K e y > C o l u m n s \ L E < / K e y > < / D i a g r a m O b j e c t K e y > < D i a g r a m O b j e c t K e y > < K e y > C o l u m n s \ S t a t e F Y < / K e y > < / D i a g r a m O b j e c t K e y > < D i a g r a m O b j e c t K e y > < K e y > C o l u m n s \ B u d g e t U n i t < / K e y > < / D i a g r a m O b j e c t K e y > < D i a g r a m O b j e c t K e y > < K e y > C o l u m n s \ C u r r e n t A N B < / K e y > < / D i a g r a m O b j e c t K e y > < D i a g r a m O b j e c t K e y > < K e y > C o l u m n s \ C u r r e n t B u d g e t L i m i t a t i o n A N B < / K e y > < / D i a g r a m O b j e c t K e y > < D i a g r a m O b j e c t K e y > < K e y > L i n k s \ & l t ; C o l u m n s \ S u m   o f   C u r r e n t B u d g e t L i m i t a t i o n A N B   2 & g t ; - & l t ; M e a s u r e s \ C u r r e n t B u d g e t L i m i t a t i o n A N B & g t ; < / K e y > < / D i a g r a m O b j e c t K e y > < D i a g r a m O b j e c t K e y > < K e y > L i n k s \ & l t ; C o l u m n s \ S u m   o f   C u r r e n t B u d g e t L i m i t a t i o n A N B   2 & g t ; - & l t ; M e a s u r e s \ C u r r e n t B u d g e t L i m i t a t i o n A N B & g t ; \ C O L U M N < / K e y > < / D i a g r a m O b j e c t K e y > < D i a g r a m O b j e c t K e y > < K e y > L i n k s \ & l t ; C o l u m n s \ S u m   o f   C u r r e n t B u d g e t L i m i t a t i o n A N B   2 & g t ; - & l t ; M e a s u r e s \ C u r r e n t B u d g e t L i m i t a t i o n A N B & g t ; \ M E A S U R E < / K e y > < / D i a g r a m O b j e c t K e y > < D i a g r a m O b j e c t K e y > < K e y > L i n k s \ & l t ; C o l u m n s \ S u m   o f   C u r r e n t A N B   2 & g t ; - & l t ; M e a s u r e s \ C u r r e n t A N B & g t ; < / K e y > < / D i a g r a m O b j e c t K e y > < D i a g r a m O b j e c t K e y > < K e y > L i n k s \ & l t ; C o l u m n s \ S u m   o f   C u r r e n t A N B   2 & g t ; - & l t ; M e a s u r e s \ C u r r e n t A N B & g t ; \ C O L U M N < / K e y > < / D i a g r a m O b j e c t K e y > < D i a g r a m O b j e c t K e y > < K e y > L i n k s \ & l t ; C o l u m n s \ S u m   o f   C u r r e n t A N B   2 & g t ; - & l t ; M e a s u r e s \ C u r r e n t A N B & g t ; \ M E A S U R E 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 C u r r e n t B u d g e t L i m i t a t i o n A N B   2 < / K e y > < / a : K e y > < a : V a l u e   i : t y p e = " M e a s u r e G r i d N o d e V i e w S t a t e " > < C o l u m n > 4 < / C o l u m n > < L a y e d O u t > t r u e < / L a y e d O u t > < W a s U I I n v i s i b l e > t r u e < / W a s U I I n v i s i b l e > < / a : V a l u e > < / a : K e y V a l u e O f D i a g r a m O b j e c t K e y a n y T y p e z b w N T n L X > < a : K e y V a l u e O f D i a g r a m O b j e c t K e y a n y T y p e z b w N T n L X > < a : K e y > < K e y > M e a s u r e s \ S u m   o f   C u r r e n t B u d g e t L i m i t a t i o n A N B   2 \ T a g I n f o \ F o r m u l a < / K e y > < / a : K e y > < a : V a l u e   i : t y p e = " M e a s u r e G r i d V i e w S t a t e I D i a g r a m T a g A d d i t i o n a l I n f o " / > < / a : K e y V a l u e O f D i a g r a m O b j e c t K e y a n y T y p e z b w N T n L X > < a : K e y V a l u e O f D i a g r a m O b j e c t K e y a n y T y p e z b w N T n L X > < a : K e y > < K e y > M e a s u r e s \ S u m   o f   C u r r e n t B u d g e t L i m i t a t i o n A N B   2 \ T a g I n f o \ V a l u e < / K e y > < / a : K e y > < a : V a l u e   i : t y p e = " M e a s u r e G r i d V i e w S t a t e I D i a g r a m T a g A d d i t i o n a l I n f o " / > < / a : K e y V a l u e O f D i a g r a m O b j e c t K e y a n y T y p e z b w N T n L X > < a : K e y V a l u e O f D i a g r a m O b j e c t K e y a n y T y p e z b w N T n L X > < a : K e y > < K e y > M e a s u r e s \ S u m   o f   C u r r e n t A N B   2 < / K e y > < / a : K e y > < a : V a l u e   i : t y p e = " M e a s u r e G r i d N o d e V i e w S t a t e " > < C o l u m n > 3 < / C o l u m n > < L a y e d O u t > t r u e < / L a y e d O u t > < W a s U I I n v i s i b l e > t r u e < / W a s U I I n v i s i b l e > < / a : V a l u e > < / a : K e y V a l u e O f D i a g r a m O b j e c t K e y a n y T y p e z b w N T n L X > < a : K e y V a l u e O f D i a g r a m O b j e c t K e y a n y T y p e z b w N T n L X > < a : K e y > < K e y > M e a s u r e s \ S u m   o f   C u r r e n t A N B   2 \ T a g I n f o \ F o r m u l a < / K e y > < / a : K e y > < a : V a l u e   i : t y p e = " M e a s u r e G r i d V i e w S t a t e I D i a g r a m T a g A d d i t i o n a l I n f o " / > < / a : K e y V a l u e O f D i a g r a m O b j e c t K e y a n y T y p e z b w N T n L X > < a : K e y V a l u e O f D i a g r a m O b j e c t K e y a n y T y p e z b w N T n L X > < a : K e y > < K e y > M e a s u r e s \ S u m   o f   C u r r e n t A N B   2 \ T a g I n f o \ V a l u e < / K e y > < / a : K e y > < a : V a l u e   i : t y p e = " M e a s u r e G r i d V i e w S t a t e I D i a g r a m T a g A d d i t i o n a l I n f o " / > < / a : K e y V a l u e O f D i a g r a m O b j e c t K e y a n y T y p e z b w N T n L X > < a : K e y V a l u e O f D i a g r a m O b j e c t K e y a n y T y p e z b w N T n L X > < a : K e y > < K e y > C o l u m n s \ L E < / 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 C o l u m n s \ B u d g e t U n i t < / K e y > < / a : K e y > < a : V a l u e   i : t y p e = " M e a s u r e G r i d N o d e V i e w S t a t e " > < C o l u m n > 2 < / C o l u m n > < L a y e d O u t > t r u e < / L a y e d O u t > < / a : V a l u e > < / a : K e y V a l u e O f D i a g r a m O b j e c t K e y a n y T y p e z b w N T n L X > < a : K e y V a l u e O f D i a g r a m O b j e c t K e y a n y T y p e z b w N T n L X > < a : K e y > < K e y > C o l u m n s \ C u r r e n t A N B < / K e y > < / a : K e y > < a : V a l u e   i : t y p e = " M e a s u r e G r i d N o d e V i e w S t a t e " > < C o l u m n > 3 < / C o l u m n > < L a y e d O u t > t r u e < / L a y e d O u t > < / a : V a l u e > < / a : K e y V a l u e O f D i a g r a m O b j e c t K e y a n y T y p e z b w N T n L X > < a : K e y V a l u e O f D i a g r a m O b j e c t K e y a n y T y p e z b w N T n L X > < a : K e y > < K e y > C o l u m n s \ C u r r e n t B u d g e t L i m i t a t i o n A N B < / K e y > < / a : K e y > < a : V a l u e   i : t y p e = " M e a s u r e G r i d N o d e V i e w S t a t e " > < C o l u m n > 4 < / C o l u m n > < L a y e d O u t > t r u e < / L a y e d O u t > < / a : V a l u e > < / a : K e y V a l u e O f D i a g r a m O b j e c t K e y a n y T y p e z b w N T n L X > < a : K e y V a l u e O f D i a g r a m O b j e c t K e y a n y T y p e z b w N T n L X > < a : K e y > < K e y > L i n k s \ & l t ; C o l u m n s \ S u m   o f   C u r r e n t B u d g e t L i m i t a t i o n A N B   2 & g t ; - & l t ; M e a s u r e s \ C u r r e n t B u d g e t L i m i t a t i o n A N B & g t ; < / K e y > < / a : K e y > < a : V a l u e   i : t y p e = " M e a s u r e G r i d V i e w S t a t e I D i a g r a m L i n k " / > < / a : K e y V a l u e O f D i a g r a m O b j e c t K e y a n y T y p e z b w N T n L X > < a : K e y V a l u e O f D i a g r a m O b j e c t K e y a n y T y p e z b w N T n L X > < a : K e y > < K e y > L i n k s \ & l t ; C o l u m n s \ S u m   o f   C u r r e n t B u d g e t L i m i t a t i o n A N B   2 & g t ; - & l t ; M e a s u r e s \ C u r r e n t B u d g e t L i m i t a t i o n A N B & g t ; \ C O L U M N < / K e y > < / a : K e y > < a : V a l u e   i : t y p e = " M e a s u r e G r i d V i e w S t a t e I D i a g r a m L i n k E n d p o i n t " / > < / a : K e y V a l u e O f D i a g r a m O b j e c t K e y a n y T y p e z b w N T n L X > < a : K e y V a l u e O f D i a g r a m O b j e c t K e y a n y T y p e z b w N T n L X > < a : K e y > < K e y > L i n k s \ & l t ; C o l u m n s \ S u m   o f   C u r r e n t B u d g e t L i m i t a t i o n A N B   2 & g t ; - & l t ; M e a s u r e s \ C u r r e n t B u d g e t L i m i t a t i o n A N B & g t ; \ M E A S U R E < / K e y > < / a : K e y > < a : V a l u e   i : t y p e = " M e a s u r e G r i d V i e w S t a t e I D i a g r a m L i n k E n d p o i n t " / > < / a : K e y V a l u e O f D i a g r a m O b j e c t K e y a n y T y p e z b w N T n L X > < a : K e y V a l u e O f D i a g r a m O b j e c t K e y a n y T y p e z b w N T n L X > < a : K e y > < K e y > L i n k s \ & l t ; C o l u m n s \ S u m   o f   C u r r e n t A N B   2 & g t ; - & l t ; M e a s u r e s \ C u r r e n t A N B & g t ; < / K e y > < / a : K e y > < a : V a l u e   i : t y p e = " M e a s u r e G r i d V i e w S t a t e I D i a g r a m L i n k " / > < / a : K e y V a l u e O f D i a g r a m O b j e c t K e y a n y T y p e z b w N T n L X > < a : K e y V a l u e O f D i a g r a m O b j e c t K e y a n y T y p e z b w N T n L X > < a : K e y > < K e y > L i n k s \ & l t ; C o l u m n s \ S u m   o f   C u r r e n t A N B   2 & g t ; - & l t ; M e a s u r e s \ C u r r e n t A N B & g t ; \ C O L U M N < / K e y > < / a : K e y > < a : V a l u e   i : t y p e = " M e a s u r e G r i d V i e w S t a t e I D i a g r a m L i n k E n d p o i n t " / > < / a : K e y V a l u e O f D i a g r a m O b j e c t K e y a n y T y p e z b w N T n L X > < a : K e y V a l u e O f D i a g r a m O b j e c t K e y a n y T y p e z b w N T n L X > < a : K e y > < K e y > L i n k s \ & l t ; C o l u m n s \ S u m   o f   C u r r e n t A N B   2 & g t ; - & l t ; M e a s u r e s \ C u r r e n t A N B & g t ; \ M E A S U R E < / K e y > < / a : K e y > < a : V a l u e   i : t y p e = " M e a s u r e G r i d V i e w S t a t e I D i a g r a m L i n k E n d p o i n t " / > < / a : K e y V a l u e O f D i a g r a m O b j e c t K e y a n y T y p e z b w N T n L X > < / V i e w S t a t e s > < / D i a g r a m M a n a g e r . S e r i a l i z a b l e D i a g r a m > < D i a g r a m M a n a g e r . S e r i a l i z a b l e D i a g r a m > < A d a p t e r   i : t y p e = " M e a s u r e D i a g r a m S a n d b o x A d a p t e r " > < T a b l e N a m e > t b l A S E n r o l l m e n t T i t l e I V i e w 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 t b l A S E n r o l l m e n t T i t l e I V i e w 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 F i s c a l Y e a r < / K e y > < / D i a g r a m O b j e c t K e y > < D i a g r a m O b j e c t K e y > < K e y > M e a s u r e s \ S u m   o f   F i s c a l Y e a r \ T a g I n f o \ F o r m u l a < / K e y > < / D i a g r a m O b j e c t K e y > < D i a g r a m O b j e c t K e y > < K e y > M e a s u r e s \ S u m   o f   F i s c a l Y e a r \ T a g I n f o \ V a l u e < / K e y > < / D i a g r a m O b j e c t K e y > < D i a g r a m O b j e c t K e y > < K e y > M e a s u r e s \ S u m   o f   S t u d e n t C o u n t   2 < / K e y > < / D i a g r a m O b j e c t K e y > < D i a g r a m O b j e c t K e y > < K e y > M e a s u r e s \ S u m   o f   S t u d e n t C o u n t   2 \ T a g I n f o \ F o r m u l a < / K e y > < / D i a g r a m O b j e c t K e y > < D i a g r a m O b j e c t K e y > < K e y > M e a s u r e s \ S u m   o f   S t u d e n t C o u n t   2 \ T a g I n f o \ V a l u e < / K e y > < / D i a g r a m O b j e c t K e y > < D i a g r a m O b j e c t K e y > < K e y > C o l u m n s \ C o l l e c t i o n < / K e y > < / D i a g r a m O b j e c t K e y > < D i a g r a m O b j e c t K e y > < K e y > C o l u m n s \ F i s c a l Y e a r < / K e y > < / D i a g r a m O b j e c t K e y > < D i a g r a m O b j e c t K e y > < K e y > C o l u m n s \ L e < / K e y > < / D i a g r a m O b j e c t K e y > < D i a g r a m O b j e c t K e y > < K e y > C o l u m n s \ L e N a m e < / K e y > < / D i a g r a m O b j e c t K e y > < D i a g r a m O b j e c t K e y > < K e y > C o l u m n s \ s e c t o r < / K e y > < / D i a g r a m O b j e c t K e y > < D i a g r a m O b j e c t K e y > < K e y > C o l u m n s \ g r a d e < / K e y > < / D i a g r a m O b j e c t K e y > < D i a g r a m O b j e c t K e y > < K e y > C o l u m n s \ L E P S t a t u s < / K e y > < / D i a g r a m O b j e c t K e y > < D i a g r a m O b j e c t K e y > < K e y > C o l u m n s \ S t u d e n t C o u n t < / K e y > < / D i a g r a m O b j e c t K e y > < D i a g r a m O b j e c t K e y > < K e y > L i n k s \ & l t ; C o l u m n s \ S u m   o f   F i s c a l Y e a r & g t ; - & l t ; M e a s u r e s \ F i s c a l Y e a r & g t ; < / K e y > < / D i a g r a m O b j e c t K e y > < D i a g r a m O b j e c t K e y > < K e y > L i n k s \ & l t ; C o l u m n s \ S u m   o f   F i s c a l Y e a r & g t ; - & l t ; M e a s u r e s \ F i s c a l Y e a r & g t ; \ C O L U M N < / K e y > < / D i a g r a m O b j e c t K e y > < D i a g r a m O b j e c t K e y > < K e y > L i n k s \ & l t ; C o l u m n s \ S u m   o f   F i s c a l Y e a r & g t ; - & l t ; M e a s u r e s \ F i s c a l Y e a r & g t ; \ M E A S U R E < / K e y > < / D i a g r a m O b j e c t K e y > < D i a g r a m O b j e c t K e y > < K e y > L i n k s \ & l t ; C o l u m n s \ S u m   o f   S t u d e n t C o u n t   2 & g t ; - & l t ; M e a s u r e s \ S t u d e n t C o u n t & g t ; < / K e y > < / D i a g r a m O b j e c t K e y > < D i a g r a m O b j e c t K e y > < K e y > L i n k s \ & l t ; C o l u m n s \ S u m   o f   S t u d e n t C o u n t   2 & g t ; - & l t ; M e a s u r e s \ S t u d e n t C o u n t & g t ; \ C O L U M N < / K e y > < / D i a g r a m O b j e c t K e y > < D i a g r a m O b j e c t K e y > < K e y > L i n k s \ & l t ; C o l u m n s \ S u m   o f   S t u d e n t C o u n t   2 & g t ; - & l t ; M e a s u r e s \ S t u d e n t C o u n t & g t ; \ M E A S U R E 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 F i s c a l Y e a r < / K e y > < / a : K e y > < a : V a l u e   i : t y p e = " M e a s u r e G r i d N o d e V i e w S t a t e " > < C o l u m n > 1 < / C o l u m n > < L a y e d O u t > t r u e < / L a y e d O u t > < W a s U I I n v i s i b l e > t r u e < / W a s U I I n v i s i b l e > < / a : V a l u e > < / a : K e y V a l u e O f D i a g r a m O b j e c t K e y a n y T y p e z b w N T n L X > < a : K e y V a l u e O f D i a g r a m O b j e c t K e y a n y T y p e z b w N T n L X > < a : K e y > < K e y > M e a s u r e s \ S u m   o f   F i s c a l Y e a r \ T a g I n f o \ F o r m u l a < / K e y > < / a : K e y > < a : V a l u e   i : t y p e = " M e a s u r e G r i d V i e w S t a t e I D i a g r a m T a g A d d i t i o n a l I n f o " / > < / a : K e y V a l u e O f D i a g r a m O b j e c t K e y a n y T y p e z b w N T n L X > < a : K e y V a l u e O f D i a g r a m O b j e c t K e y a n y T y p e z b w N T n L X > < a : K e y > < K e y > M e a s u r e s \ S u m   o f   F i s c a l Y e a r \ T a g I n f o \ V a l u e < / K e y > < / a : K e y > < a : V a l u e   i : t y p e = " M e a s u r e G r i d V i e w S t a t e I D i a g r a m T a g A d d i t i o n a l I n f o " / > < / a : K e y V a l u e O f D i a g r a m O b j e c t K e y a n y T y p e z b w N T n L X > < a : K e y V a l u e O f D i a g r a m O b j e c t K e y a n y T y p e z b w N T n L X > < a : K e y > < K e y > M e a s u r e s \ S u m   o f   S t u d e n t C o u n t   2 < / K e y > < / a : K e y > < a : V a l u e   i : t y p e = " M e a s u r e G r i d N o d e V i e w S t a t e " > < C o l u m n > 7 < / C o l u m n > < L a y e d O u t > t r u e < / L a y e d O u t > < W a s U I I n v i s i b l e > t r u e < / W a s U I I n v i s i b l e > < / a : V a l u e > < / a : K e y V a l u e O f D i a g r a m O b j e c t K e y a n y T y p e z b w N T n L X > < a : K e y V a l u e O f D i a g r a m O b j e c t K e y a n y T y p e z b w N T n L X > < a : K e y > < K e y > M e a s u r e s \ S u m   o f   S t u d e n t C o u n t   2 \ T a g I n f o \ F o r m u l a < / K e y > < / a : K e y > < a : V a l u e   i : t y p e = " M e a s u r e G r i d V i e w S t a t e I D i a g r a m T a g A d d i t i o n a l I n f o " / > < / a : K e y V a l u e O f D i a g r a m O b j e c t K e y a n y T y p e z b w N T n L X > < a : K e y V a l u e O f D i a g r a m O b j e c t K e y a n y T y p e z b w N T n L X > < a : K e y > < K e y > M e a s u r e s \ S u m   o f   S t u d e n t C o u n t   2 \ T a g I n f o \ V a l u e < / K e y > < / a : K e y > < a : V a l u e   i : t y p e = " M e a s u r e G r i d V i e w S t a t e I D i a g r a m T a g A d d i t i o n a l I n f o " / > < / a : K e y V a l u e O f D i a g r a m O b j e c t K e y a n y T y p e z b w N T n L X > < a : K e y V a l u e O f D i a g r a m O b j e c t K e y a n y T y p e z b w N T n L X > < a : K e y > < K e y > C o l u m n s \ C o l l e c t i o n < / K e y > < / a : K e y > < a : V a l u e   i : t y p e = " M e a s u r e G r i d N o d e V i e w S t a t e " > < L a y e d O u t > t r u e < / L a y e d O u t > < / a : V a l u e > < / a : K e y V a l u e O f D i a g r a m O b j e c t K e y a n y T y p e z b w N T n L X > < a : K e y V a l u e O f D i a g r a m O b j e c t K e y a n y T y p e z b w N T n L X > < a : K e y > < K e y > C o l u m n s \ F i s c a l Y e a r < / K e y > < / a : K e y > < a : V a l u e   i : t y p e = " M e a s u r e G r i d N o d e V i e w S t a t e " > < C o l u m n > 1 < / C o l u m n > < L a y e d O u t > t r u e < / L a y e d O u t > < / a : V a l u e > < / a : K e y V a l u e O f D i a g r a m O b j e c t K e y a n y T y p e z b w N T n L X > < a : K e y V a l u e O f D i a g r a m O b j e c t K e y a n y T y p e z b w N T n L X > < a : K e y > < K e y > C o l u m n s \ L e < / K e y > < / a : K e y > < a : V a l u e   i : t y p e = " M e a s u r e G r i d N o d e V i e w S t a t e " > < C o l u m n > 2 < / C o l u m n > < L a y e d O u t > t r u e < / L a y e d O u t > < / a : V a l u e > < / a : K e y V a l u e O f D i a g r a m O b j e c t K e y a n y T y p e z b w N T n L X > < a : K e y V a l u e O f D i a g r a m O b j e c t K e y a n y T y p e z b w N T n L X > < a : K e y > < K e y > C o l u m n s \ L e N a m e < / K e y > < / a : K e y > < a : V a l u e   i : t y p e = " M e a s u r e G r i d N o d e V i e w S t a t e " > < C o l u m n > 3 < / C o l u m n > < L a y e d O u t > t r u e < / L a y e d O u t > < / a : V a l u e > < / a : K e y V a l u e O f D i a g r a m O b j e c t K e y a n y T y p e z b w N T n L X > < a : K e y V a l u e O f D i a g r a m O b j e c t K e y a n y T y p e z b w N T n L X > < a : K e y > < K e y > C o l u m n s \ s e c t o r < / K e y > < / a : K e y > < a : V a l u e   i : t y p e = " M e a s u r e G r i d N o d e V i e w S t a t e " > < C o l u m n > 4 < / C o l u m n > < L a y e d O u t > t r u e < / L a y e d O u t > < / a : V a l u e > < / a : K e y V a l u e O f D i a g r a m O b j e c t K e y a n y T y p e z b w N T n L X > < a : K e y V a l u e O f D i a g r a m O b j e c t K e y a n y T y p e z b w N T n L X > < a : K e y > < K e y > C o l u m n s \ g r a d e < / K e y > < / a : K e y > < a : V a l u e   i : t y p e = " M e a s u r e G r i d N o d e V i e w S t a t e " > < C o l u m n > 5 < / C o l u m n > < L a y e d O u t > t r u e < / L a y e d O u t > < / a : V a l u e > < / a : K e y V a l u e O f D i a g r a m O b j e c t K e y a n y T y p e z b w N T n L X > < a : K e y V a l u e O f D i a g r a m O b j e c t K e y a n y T y p e z b w N T n L X > < a : K e y > < K e y > C o l u m n s \ L E P S t a t u s < / K e y > < / a : K e y > < a : V a l u e   i : t y p e = " M e a s u r e G r i d N o d e V i e w S t a t e " > < C o l u m n > 6 < / C o l u m n > < L a y e d O u t > t r u e < / L a y e d O u t > < / a : V a l u e > < / a : K e y V a l u e O f D i a g r a m O b j e c t K e y a n y T y p e z b w N T n L X > < a : K e y V a l u e O f D i a g r a m O b j e c t K e y a n y T y p e z b w N T n L X > < a : K e y > < K e y > C o l u m n s \ S t u d e n t C o u n t < / K e y > < / a : K e y > < a : V a l u e   i : t y p e = " M e a s u r e G r i d N o d e V i e w S t a t e " > < C o l u m n > 7 < / C o l u m n > < L a y e d O u t > t r u e < / L a y e d O u t > < / a : V a l u e > < / a : K e y V a l u e O f D i a g r a m O b j e c t K e y a n y T y p e z b w N T n L X > < a : K e y V a l u e O f D i a g r a m O b j e c t K e y a n y T y p e z b w N T n L X > < a : K e y > < K e y > L i n k s \ & l t ; C o l u m n s \ S u m   o f   F i s c a l Y e a r & g t ; - & l t ; M e a s u r e s \ F i s c a l Y e a r & g t ; < / K e y > < / a : K e y > < a : V a l u e   i : t y p e = " M e a s u r e G r i d V i e w S t a t e I D i a g r a m L i n k " / > < / a : K e y V a l u e O f D i a g r a m O b j e c t K e y a n y T y p e z b w N T n L X > < a : K e y V a l u e O f D i a g r a m O b j e c t K e y a n y T y p e z b w N T n L X > < a : K e y > < K e y > L i n k s \ & l t ; C o l u m n s \ S u m   o f   F i s c a l Y e a r & g t ; - & l t ; M e a s u r e s \ F i s c a l Y e a r & g t ; \ C O L U M N < / K e y > < / a : K e y > < a : V a l u e   i : t y p e = " M e a s u r e G r i d V i e w S t a t e I D i a g r a m L i n k E n d p o i n t " / > < / a : K e y V a l u e O f D i a g r a m O b j e c t K e y a n y T y p e z b w N T n L X > < a : K e y V a l u e O f D i a g r a m O b j e c t K e y a n y T y p e z b w N T n L X > < a : K e y > < K e y > L i n k s \ & l t ; C o l u m n s \ S u m   o f   F i s c a l Y e a r & g t ; - & l t ; M e a s u r e s \ F i s c a l Y e a r & g t ; \ M E A S U R E < / K e y > < / a : K e y > < a : V a l u e   i : t y p e = " M e a s u r e G r i d V i e w S t a t e I D i a g r a m L i n k E n d p o i n t " / > < / a : K e y V a l u e O f D i a g r a m O b j e c t K e y a n y T y p e z b w N T n L X > < a : K e y V a l u e O f D i a g r a m O b j e c t K e y a n y T y p e z b w N T n L X > < a : K e y > < K e y > L i n k s \ & l t ; C o l u m n s \ S u m   o f   S t u d e n t C o u n t   2 & g t ; - & l t ; M e a s u r e s \ S t u d e n t C o u n t & g t ; < / K e y > < / a : K e y > < a : V a l u e   i : t y p e = " M e a s u r e G r i d V i e w S t a t e I D i a g r a m L i n k " / > < / a : K e y V a l u e O f D i a g r a m O b j e c t K e y a n y T y p e z b w N T n L X > < a : K e y V a l u e O f D i a g r a m O b j e c t K e y a n y T y p e z b w N T n L X > < a : K e y > < K e y > L i n k s \ & l t ; C o l u m n s \ S u m   o f   S t u d e n t C o u n t   2 & g t ; - & l t ; M e a s u r e s \ S t u d e n t C o u n t & g t ; \ C O L U M N < / K e y > < / a : K e y > < a : V a l u e   i : t y p e = " M e a s u r e G r i d V i e w S t a t e I D i a g r a m L i n k E n d p o i n t " / > < / a : K e y V a l u e O f D i a g r a m O b j e c t K e y a n y T y p e z b w N T n L X > < a : K e y V a l u e O f D i a g r a m O b j e c t K e y a n y T y p e z b w N T n L X > < a : K e y > < K e y > L i n k s \ & l t ; C o l u m n s \ S u m   o f   S t u d e n t C o u n t   2 & g t ; - & l t ; M e a s u r e s \ S t u d e n t C o u n t & g t ; \ M E A S U R E < / K e y > < / a : K e y > < a : V a l u e   i : t y p e = " M e a s u r e G r i d V i e w S t a t e I D i a g r a m L i n k E n d p o i n t " / > < / a : K e y V a l u e O f D i a g r a m O b j e c t K e y a n y T y p e z b w N T n L X > < / V i e w S t a t e s > < / D i a g r a m M a n a g e r . S e r i a l i z a b l e D i a g r a m > < / A r r a y O f D i a g r a m M a n a g e r . S e r i a l i z a b l e D i a g r a m > ] ] > < / C u s t o m C o n t e n t > < / G e m i n i > 
</file>

<file path=customXml/item34.xml>��< ? x m l   v e r s i o n = " 1 . 0 "   e n c o d i n g = " U T F - 1 6 " ? > < G e m i n i   x m l n s = " h t t p : / / g e m i n i / p i v o t c u s t o m i z a t i o n / T a b l e C o u n t I n S a n d b o x " > < C u s t o m C o n t e n t > < ! [ C D A T A [ 5 ] ] > < / C u s t o m C o n t e n t > < / G e m i n i > 
</file>

<file path=customXml/item3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 t b l M F A N B 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 t b l M F A N B 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 C o l u m n s \ B u d g e t U n i t < / K e y > < / a : K e y > < a : V a l u e   i : t y p e = " T a b l e W i d g e t B a s e V i e w S t a t e " / > < / a : K e y V a l u e O f D i a g r a m O b j e c t K e y a n y T y p e z b w N T n L X > < a : K e y V a l u e O f D i a g r a m O b j e c t K e y a n y T y p e z b w N T n L X > < a : K e y > < K e y > C o l u m n s \ C u r r e n t A N B < / K e y > < / a : K e y > < a : V a l u e   i : t y p e = " T a b l e W i d g e t B a s e V i e w S t a t e " / > < / a : K e y V a l u e O f D i a g r a m O b j e c t K e y a n y T y p e z b w N T n L X > < a : K e y V a l u e O f D i a g r a m O b j e c t K e y a n y T y p e z b w N T n L X > < a : K e y > < K e y > C o l u m n s \ C u r r e n t B u d g e t L i m i t a t i o n A N B 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 t b l M F B u d g e t 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 t b l M F B u d g e t 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 C o l u m n s \ F u n d C o d e < / K e y > < / a : K e y > < a : V a l u e   i : t y p e = " T a b l e W i d g e t B a s e V i e w S t a t e " / > < / a : K e y V a l u e O f D i a g r a m O b j e c t K e y a n y T y p e z b w N T n L X > < a : K e y V a l u e O f D i a g r a m O b j e c t K e y a n y T y p e z b w N T n L X > < a : K e y > < K e y > C o l u m n s \ B u d g e t R e v e n u e C o d e < / K e y > < / a : K e y > < a : V a l u e   i : t y p e = " T a b l e W i d g e t B a s e V i e w S t a t e " / > < / a : K e y V a l u e O f D i a g r a m O b j e c t K e y a n y T y p e z b w N T n L X > < a : K e y V a l u e O f D i a g r a m O b j e c t K e y a n y T y p e z b w N T n L X > < a : K e y > < K e y > C o l u m n s \ A m o u n t 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 t b l M F D S A 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 t b l M F D S A 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 C o l u m n s \ B u d g e t U n i t < / K e y > < / a : K e y > < a : V a l u e   i : t y p e = " T a b l e W i d g e t B a s e V i e w S t a t e " / > < / a : K e y V a l u e O f D i a g r a m O b j e c t K e y a n y T y p e z b w N T n L X > < a : K e y V a l u e O f D i a g r a m O b j e c t K e y a n y T y p e z b w N T n L X > < a : K e y > < K e y > C o l u m n s \ B u d g e t e d B a s i c E n t i t l e m e n t B u d g e t L i m i t a t i o n 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 t b l C e n D i s t r i c t   1 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 t b l C e n D i s t r i c t   1 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 C o l u m n s \ O r g T y p e < / 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 C o l u m n s \ O p S t a t u s < / K e y > < / a : K e y > < a : V a l u e   i : t y p e = " T a b l e W i d g e t B a s e V i e w S t a t e " / > < / a : K e y V a l u e O f D i a g r a m O b j e c t K e y a n y T y p e z b w N T n L X > < a : K e y V a l u e O f D i a g r a m O b j e c t K e y a n y T y p e z b w N T n L X > < a : K e y > < K e y > C o l u m n s \ E x p i r e D a t e 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 t b l A S E n r o l l m e n t T i t l e I V i e w 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 t b l A S E n r o l l m e n t T i t l e I V i e w 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 C o l u m n s \ C o l l e c t i o n < / K e y > < / a : K e y > < a : V a l u e   i : t y p e = " T a b l e W i d g e t B a s e V i e w S t a t e " / > < / a : K e y V a l u e O f D i a g r a m O b j e c t K e y a n y T y p e z b w N T n L X > < a : K e y V a l u e O f D i a g r a m O b j e c t K e y a n y T y p e z b w N T n L X > < a : K e y > < K e y > C o l u m n s \ F i s c a l Y e a r < / 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 C o l u m n s \ L e N a m e < / 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 C o l u m n s \ g r a d e < / K e y > < / a : K e y > < a : V a l u e   i : t y p e = " T a b l e W i d g e t B a s e V i e w S t a t e " / > < / a : K e y V a l u e O f D i a g r a m O b j e c t K e y a n y T y p e z b w N T n L X > < a : K e y V a l u e O f D i a g r a m O b j e c t K e y a n y T y p e z b w N T n L X > < a : K e y > < K e y > C o l u m n s \ L E P S t a t u s < / K e y > < / a : K e y > < a : V a l u e   i : t y p e = " T a b l e W i d g e t B a s e V i e w S t a t e " / > < / a : K e y V a l u e O f D i a g r a m O b j e c t K e y a n y T y p e z b w N T n L X > < a : K e y V a l u e O f D i a g r a m O b j e c t K e y a n y T y p e z b w N T n L X > < a : K e y > < K e y > C o l u m n s \ S t u d e n t C o u n t 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6.xml>��< ? x m l   v e r s i o n = " 1 . 0 "   e n c o d i n g = " U T F - 1 6 " ? > < G e m i n i   x m l n s = " h t t p : / / g e m i n i / p i v o t c u s t o m i z a t i o n / L i n k e d T a b l e U p d a t e M o d e " > < C u s t o m C o n t e n t > < ! [ C D A T A [ T r u e ] ] > < / C u s t o m C o n t e n t > < / G e m i n i > 
</file>

<file path=customXml/item37.xml>��< ? x m l   v e r s i o n = " 1 . 0 "   e n c o d i n g = " U T F - 1 6 " ? > < G e m i n i   x m l n s = " h t t p : / / g e m i n i / p i v o t c u s t o m i z a t i o n / 1 e 9 5 8 d e e - b f 6 f - 4 f 4 4 - a 8 f b - 7 e 4 6 7 d 7 f 8 2 6 c " > < C u s t o m C o n t e n t > < ! [ C D A T A [ < ? x m l   v e r s i o n = " 1 . 0 "   e n c o d i n g = " u t f - 1 6 " ? > < S e t t i n g s > < H S l i c e r s S h a p e > 0 ; 0 ; 0 ; 0 < / H S l i c e r s S h a p e > < V S l i c e r s S h a p e > 0 ; 0 ; 0 ; 0 < / V S l i c e r s S h a p e > < S l i c e r S h e e t N a m e > L E N a m e < / S l i c e r S h e e t N a m e > < S A H o s t H a s h > 7 3 0 7 2 1 8 4 6 < / S A H o s t H a s h > < G e m i n i F i e l d L i s t V i s i b l e > T r u e < / G e m i n i F i e l d L i s t V i s i b l e > < / S e t t i n g s > ] ] > < / C u s t o m C o n t e n t > < / G e m i n i > 
</file>

<file path=customXml/item38.xml>��< ? x m l   v e r s i o n = " 1 . 0 "   e n c o d i n g = " U T F - 1 6 " ? > < G e m i n i   x m l n s = " h t t p : / / g e m i n i / p i v o t c u s t o m i z a t i o n / 7 6 d e 8 8 6 9 - 2 7 e 5 - 4 f e 7 - 8 7 5 6 - c d 1 b a d 8 8 e 3 0 0 " > < C u s t o m C o n t e n t > < ! [ C D A T A [ < ? x m l   v e r s i o n = " 1 . 0 "   e n c o d i n g = " u t f - 1 6 " ? > < S e t t i n g s > < C a l c u l a t e d F i e l d s > < i t e m > < M e a s u r e N a m e > S u m   o f   A m o u n t < / M e a s u r e N a m e > < D i s p l a y N a m e > S u m   o f   A m o u n t < / D i s p l a y N a m e > < V i s i b l e > T r u e < / V i s i b l e > < / i t e m > < / C a l c u l a t e d F i e l d s > < S A H o s t H a s h > 0 < / S A H o s t H a s h > < G e m i n i F i e l d L i s t V i s i b l e > T r u e < / G e m i n i F i e l d L i s t V i s i b l e > < / S e t t i n g s > ] ] > < / C u s t o m C o n t e n t > < / G e m i n i > 
</file>

<file path=customXml/item39.xml>��< ? x m l   v e r s i o n = " 1 . 0 "   e n c o d i n g = " U T F - 1 6 " ? > < G e m i n i   x m l n s = " h t t p : / / g e m i n i / p i v o t c u s t o m i z a t i o n / e a c 9 b 3 4 7 - f c 4 3 - 4 1 0 2 - 9 5 a 8 - 3 4 2 e c 0 b 8 6 b 7 d " > < C u s t o m C o n t e n t > < ! [ C D A T A [ < ? x m l   v e r s i o n = " 1 . 0 "   e n c o d i n g = " u t f - 1 6 " ? > < S e t t i n g s > < H S l i c e r s S h a p e > 0 ; 0 ; 0 ; 0 < / H S l i c e r s S h a p e > < V S l i c e r s S h a p e > 0 ; 0 ; 0 ; 0 < / V S l i c e r s S h a p e > < S l i c e r S h e e t N a m e > S h e e t 1 1 < / S l i c e r S h e e t N a m e > < S A H o s t H a s h > 1 5 9 1 9 1 2 4 3 4 < / S A H o s t H a s h > < G e m i n i F i e l d L i s t V i s i b l e > F a l s e < / G e m i n i F i e l d L i s t V i s i b l e > < / S e t t i n g s > ] ] > < / C u s t o m C o n t e n t > < / G e m i n i > 
</file>

<file path=customXml/item4.xml>��< ? x m l   v e r s i o n = " 1 . 0 "   e n c o d i n g = " U T F - 1 6 " ? > < G e m i n i   x m l n s = " h t t p : / / g e m i n i / p i v o t c u s t o m i z a t i o n / S h o w H i d d e n " > < C u s t o m C o n t e n t > < ! [ C D A T A [ T r u e ] ] > < / C u s t o m C o n t e n t > < / G e m i n i > 
</file>

<file path=customXml/item40.xml>��< ? x m l   v e r s i o n = " 1 . 0 "   e n c o d i n g = " U T F - 1 6 " ? > < G e m i n i   x m l n s = " h t t p : / / g e m i n i / p i v o t c u s t o m i z a t i o n / h t t p : / / g e m i n i / w o r k b o o k c u s t o m i z a t i o n / R e l a t i o n s h i p A u t o D e t e c t i o n E n a b l e d " > < C u s t o m C o n t e n t > < ! [ C D A T A [ T r u e ] ] > < / C u s t o m C o n t e n t > < / G e m i n i > 
</file>

<file path=customXml/item41.xml>��< ? x m l   v e r s i o n = " 1 . 0 "   e n c o d i n g = " U T F - 1 6 " ? > < G e m i n i   x m l n s = " h t t p : / / g e m i n i / p i v o t c u s t o m i z a t i o n / T a b l e X M L _ t b l M F B u d g e t   1 _ 6 6 7 4 a 5 6 c - 5 5 1 f - 4 b 5 2 - a 4 f 7 - d 9 b 1 a 4 d 8 b 6 d 8 " > < C u s t o m C o n t e n t > < ! [ C D A T A [ < T a b l e W i d g e t G r i d S e r i a l i z a t i o n   x m l n s : x s i = " h t t p : / / w w w . w 3 . o r g / 2 0 0 1 / X M L S c h e m a - i n s t a n c e "   x m l n s : x s d = " h t t p : / / w w w . w 3 . o r g / 2 0 0 1 / X M L S c h e m a " > < C o l u m n S u g g e s t e d T y p e   / > < C o l u m n F o r m a t   / > < C o l u m n A c c u r a c y   / > < C o l u m n C u r r e n c y S y m b o l   / > < C o l u m n P o s i t i v e P a t t e r n   / > < C o l u m n N e g a t i v e P a t t e r n   / > < C o l u m n W i d t h s > < i t e m > < k e y > < s t r i n g > L E < / s t r i n g > < / k e y > < v a l u e > < i n t > 6 0 < / i n t > < / v a l u e > < / i t e m > < i t e m > < k e y > < s t r i n g > S t a t e F y < / s t r i n g > < / k e y > < v a l u e > < i n t > 1 0 0 < / i n t > < / v a l u e > < / i t e m > < i t e m > < k e y > < s t r i n g > F u n d C o d e < / s t r i n g > < / k e y > < v a l u e > < i n t > 1 2 1 < / i n t > < / v a l u e > < / i t e m > < i t e m > < k e y > < s t r i n g > B u d g e t R e v e n u e C o d e < / s t r i n g > < / k e y > < v a l u e > < i n t > 2 0 2 < / i n t > < / v a l u e > < / i t e m > < i t e m > < k e y > < s t r i n g > A m o u n t < / s t r i n g > < / k e y > < v a l u e > < i n t > 1 0 5 < / i n t > < / v a l u e > < / i t e m > < / C o l u m n W i d t h s > < C o l u m n D i s p l a y I n d e x > < i t e m > < k e y > < s t r i n g > L E < / s t r i n g > < / k e y > < v a l u e > < i n t > 0 < / i n t > < / v a l u e > < / i t e m > < i t e m > < k e y > < s t r i n g > S t a t e F y < / s t r i n g > < / k e y > < v a l u e > < i n t > 1 < / i n t > < / v a l u e > < / i t e m > < i t e m > < k e y > < s t r i n g > F u n d C o d e < / s t r i n g > < / k e y > < v a l u e > < i n t > 2 < / i n t > < / v a l u e > < / i t e m > < i t e m > < k e y > < s t r i n g > B u d g e t R e v e n u e C o d e < / s t r i n g > < / k e y > < v a l u e > < i n t > 3 < / i n t > < / v a l u e > < / i t e m > < i t e m > < k e y > < s t r i n g > A m o u n t < / s t r i n g > < / k e y > < v a l u e > < i n t > 4 < / i n t > < / v a l u e > < / i t e m > < / C o l u m n D i s p l a y I n d e x > < C o l u m n F r o z e n   / > < C o l u m n C h e c k e d   / > < C o l u m n F i l t e r   / > < S e l e c t i o n F i l t e r   / > < F i l t e r P a r a m e t e r s   / > < I s S o r t D e s c e n d i n g > f a l s e < / I s S o r t D e s c e n d i n g > < / T a b l e W i d g e t G r i d S e r i a l i z a t i o n > ] ] > < / C u s t o m C o n t e n t > < / G e m i n i > 
</file>

<file path=customXml/item42.xml>��< ? x m l   v e r s i o n = " 1 . 0 "   e n c o d i n g = " U T F - 1 6 " ? > < G e m i n i   x m l n s = " h t t p : / / g e m i n i / p i v o t c u s t o m i z a t i o n / 0 c 2 6 9 5 6 4 - 4 2 d d - 4 d d 2 - 9 b c a - 2 9 b 8 1 f 2 7 a b 6 f " > < C u s t o m C o n t e n t > < ! [ C D A T A [ < ? x m l   v e r s i o n = " 1 . 0 "   e n c o d i n g = " u t f - 1 6 " ? > < S e t t i n g s > < C a l c u l a t e d F i e l d s > < i t e m > < M e a s u r e N a m e > S u m   o f   C u r r e n t A N B < / M e a s u r e N a m e > < D i s p l a y N a m e > S u m   o f   C u r r e n t A N B < / D i s p l a y N a m e > < V i s i b l e > T r u e < / V i s i b l e > < / i t e m > < / C a l c u l a t e d F i e l d s > < S A H o s t H a s h > 0 < / S A H o s t H a s h > < G e m i n i F i e l d L i s t V i s i b l e > T r u e < / G e m i n i F i e l d L i s t V i s i b l e > < / S e t t i n g s > ] ] > < / C u s t o m C o n t e n t > < / G e m i n i > 
</file>

<file path=customXml/item43.xml>��< ? x m l   v e r s i o n = " 1 . 0 "   e n c o d i n g = " U T F - 1 6 " ? > < G e m i n i   x m l n s = " h t t p : / / g e m i n i / p i v o t c u s t o m i z a t i o n / T a b l e O r d e r " > < C u s t o m C o n t e n t > < ! [ C D A T A [ t b l A S E n r o l l m e n t T i t l e I V i e w _ 9 4 1 6 d 0 6 a - f 3 a 6 - 4 c f b - b c b e - b 4 8 c e b b a 7 b e 9 , t b l M F A N B   1 _ b 2 b 6 e 2 f 3 - a f e 2 - 4 7 3 9 - 9 b 8 0 - d d 9 b 3 8 0 3 d 3 4 6 , t b l M F B u d g e t   1 _ 6 6 7 4 a 5 6 c - 5 5 1 f - 4 b 5 2 - a 4 f 7 - d 9 b 1 a 4 d 8 b 6 d 8 , t b l M F D S A   1 _ 4 1 c 9 d 7 7 5 - 2 d a 8 - 4 5 2 a - a 4 0 3 - 1 f 7 f a 5 d a 2 8 9 0 , t b l C e n D i s t r i c t   1 _ a 2 d 3 b 1 c 2 - 6 3 6 f - 4 f 8 b - 9 a 8 e - 8 6 7 c 1 a b 0 1 1 5 8 ] ] > < / C u s t o m C o n t e n t > < / G e m i n i > 
</file>

<file path=customXml/item44.xml>��< ? x m l   v e r s i o n = " 1 . 0 "   e n c o d i n g = " U T F - 1 6 " ? > < G e m i n i   x m l n s = " h t t p : / / g e m i n i / p i v o t c u s t o m i z a t i o n / 3 e d e 5 2 4 d - 5 9 f c - 4 7 3 4 - 9 1 c f - 9 b 0 f 9 a 9 0 2 b 5 d " > < C u s t o m C o n t e n t > < ! [ C D A T A [ < ? x m l   v e r s i o n = " 1 . 0 "   e n c o d i n g = " u t f - 1 6 " ? > < S e t t i n g s > < C a l c u l a t e d F i e l d s > < i t e m > < k e y > [ M e a s u r e s ] . [ S u m   o f   C u r r e n t A N B ] < / k e y > < v a l u e > < D i s p l a y N a m e > S u m   o f   C u r r e n t A N B < / D i s p l a y N a m e > < I n t e r n a l O b j e c t N a m e > [ S u m   o f   C u r r e n t A N B ] < / I n t e r n a l O b j e c t N a m e > < C a l c T y p e > S u m < / C a l c T y p e > < F o r m u l a > S U M ( ' t b l M F A N B ' [ C u r r e n t A N B ] ) < / F o r m u l a > < I m p l e m e n t a t i o n > M d x S c r i p t M e a s u r e < / I m p l e m e n t a t i o n > < C o l u m n > C u r r e n t A N B < / C o l u m n > < T a b l e > t b l M F A N B < / T a b l e > < A s s o c i a t e d T a b l e > t b l M F A N B < / A s s o c i a t e d T a b l e > < V i s i b l e > T r u e < / V i s i b l e > < / v a l u e > < / i t e m > < / C a l c u l a t e d F i e l d s > < H S l i c e r s S h a p e > 0 ; 0 ; 0 ; 0 < / H S l i c e r s S h a p e > < V S l i c e r s S h a p e > 0 ; 0 ; 0 ; 0 < / V S l i c e r s S h a p e > < S l i c e r S h e e t N a m e > P Y _ C u r r e n t A N B < / S l i c e r S h e e t N a m e > < S A H o s t H a s h > 1 8 0 1 7 2 8 7 5 9 < / S A H o s t H a s h > < G e m i n i F i e l d L i s t V i s i b l e > T r u e < / G e m i n i F i e l d L i s t V i s i b l e > < / S e t t i n g s > ] ] > < / C u s t o m C o n t e n t > < / G e m i n i > 
</file>

<file path=customXml/item5.xml>��< ? x m l   v e r s i o n = " 1 . 0 "   e n c o d i n g = " U T F - 1 6 " ? > < G e m i n i   x m l n s = " h t t p : / / g e m i n i / p i v o t c u s t o m i z a t i o n / T a b l e X M L _ t b l M F D S A   1 _ 4 1 c 9 d 7 7 5 - 2 d a 8 - 4 5 2 a - a 4 0 3 - 1 f 7 f a 5 d a 2 8 9 0 " > < C u s t o m C o n t e n t > < ! [ C D A T A [ < T a b l e W i d g e t G r i d S e r i a l i z a t i o n   x m l n s : x s i = " h t t p : / / w w w . w 3 . o r g / 2 0 0 1 / X M L S c h e m a - i n s t a n c e "   x m l n s : x s d = " h t t p : / / w w w . w 3 . o r g / 2 0 0 1 / X M L S c h e m a " > < C o l u m n S u g g e s t e d T y p e   / > < C o l u m n F o r m a t   / > < C o l u m n A c c u r a c y   / > < C o l u m n C u r r e n c y S y m b o l   / > < C o l u m n P o s i t i v e P a t t e r n   / > < C o l u m n N e g a t i v e P a t t e r n   / > < C o l u m n W i d t h s > < i t e m > < k e y > < s t r i n g > L E < / s t r i n g > < / k e y > < v a l u e > < i n t > 6 0 < / i n t > < / v a l u e > < / i t e m > < i t e m > < k e y > < s t r i n g > S t a t e F Y < / s t r i n g > < / k e y > < v a l u e > < i n t > 1 0 0 < / i n t > < / v a l u e > < / i t e m > < i t e m > < k e y > < s t r i n g > B u d g e t U n i t < / s t r i n g > < / k e y > < v a l u e > < i n t > 1 2 9 < / i n t > < / v a l u e > < / i t e m > < i t e m > < k e y > < s t r i n g > B u d g e t e d B a s i c E n t i t l e m e n t B u d g e t L i m i t a t i o n < / s t r i n g > < / k e y > < v a l u e > < i n t > 3 7 5 < / i n t > < / v a l u e > < / i t e m > < / C o l u m n W i d t h s > < C o l u m n D i s p l a y I n d e x > < i t e m > < k e y > < s t r i n g > L E < / s t r i n g > < / k e y > < v a l u e > < i n t > 0 < / i n t > < / v a l u e > < / i t e m > < i t e m > < k e y > < s t r i n g > S t a t e F Y < / s t r i n g > < / k e y > < v a l u e > < i n t > 1 < / i n t > < / v a l u e > < / i t e m > < i t e m > < k e y > < s t r i n g > B u d g e t U n i t < / s t r i n g > < / k e y > < v a l u e > < i n t > 2 < / i n t > < / v a l u e > < / i t e m > < i t e m > < k e y > < s t r i n g > B u d g e t e d B a s i c E n t i t l e m e n t B u d g e t L i m i t a t i o n < / s t r i n g > < / k e y > < v a l u e > < i n t > 3 < / 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e 3 2 5 0 6 5 3 - 9 0 c 5 - 4 a 9 a - 8 1 c b - c f 1 6 2 1 1 c f f f b " > < C u s t o m C o n t e n t > < ! [ C D A T A [ < ? x m l   v e r s i o n = " 1 . 0 "   e n c o d i n g = " u t f - 1 6 " ? > < S e t t i n g s > < C a l c u l a t e d F i e l d s > < i t e m > < M e a s u r e N a m e > S u m   o f   C u r r e n t B u d g e t L i m i t a t i o n A N B < / M e a s u r e N a m e > < D i s p l a y N a m e > S u m   o f   C u r r e n t B u d g e t L i m i t a t i o n A N B < / D i s p l a y N a m e > < V i s i b l e > T r u e < / V i s i b l e > < / i t e m > < / C a l c u l a t e d F i e l d s > < S A H o s t H a s h > 0 < / S A H o s t H a s h > < G e m i n i F i e l d L i s t V i s i b l e > T r u e < / G e m i n i F i e l d L i s t V i s i b l e > < / S e t t i n g s > ] ] > < / C u s t o m C o n t e n t > < / G e m i n i > 
</file>

<file path=customXml/item7.xml>��< ? x m l   v e r s i o n = " 1 . 0 "   e n c o d i n g = " U T F - 1 6 " ? > < G e m i n i   x m l n s = " h t t p : / / g e m i n i / p i v o t c u s t o m i z a t i o n / h t t p : / / g e m i n i / w o r k b o o k c u s t o m i z a t i o n / M e t a d a t a R e c o v e r y I n f o r m a t i o n " > < C u s t o m C o n t e n t > < ! [ C D A T A [ < ? x m l   v e r s i o n = " 1 . 0 "   e n c o d i n g = " u t f - 1 6 " ? > < C r e a t e   A l l o w O v e r w r i t e = " t r u e "   x m l n s = " h t t p : / / s c h e m a s . m i c r o s o f t . c o m / a n a l y s i s s e r v i c e s / 2 0 0 3 / e n g i n e " > < O b j e c t D e f i n i t i o n > < D a t a b a s e   x m l n s : x s d = " h t t p : / / w w w . w 3 . o r g / 2 0 0 1 / X M L S c h e m a "   x m l n s : x s i = " h t t p : / / w w w . w 3 . o r g / 2 0 0 1 / X M L S c h e m a - i n s t a n c e "   x m l n s : d d l 2 = " h t t p : / / s c h e m a s . m i c r o s o f t . c o m / a n a l y s i s s e r v i c e s / 2 0 0 3 / e n g i n e / 2 "   x m l n s : d d l 2 _ 2 = " h t t p : / / s c h e m a s . m i c r o s o f t . c o m / a n a l y s i s s e r v i c e s / 2 0 0 3 / e n g i n e / 2 / 2 "   x m l n s : d d l 1 0 0 _ 1 0 0 = " h t t p : / / s c h e m a s . m i c r o s o f t . c o m / a n a l y s i s s e r v i c e s / 2 0 0 8 / e n g i n e / 1 0 0 / 1 0 0 "   x m l n s : d d l 2 0 0 = " h t t p : / / s c h e m a s . m i c r o s o f t . c o m / a n a l y s i s s e r v i c e s / 2 0 1 0 / e n g i n e / 2 0 0 "   x m l n s : d d l 2 0 0 _ 2 0 0 = " h t t p : / / s c h e m a s . m i c r o s o f t . c o m / a n a l y s i s s e r v i c e s / 2 0 1 0 / e n g i n e / 2 0 0 / 2 0 0 " > < I D > 5 2 A 2 E B F 4 2 1 3 0 4 9 6 6 8 8 6 C < / I D > < N a m e > M i c r o s o f t _ S Q L S e r v e r _ A n a l y s i s S e r v i c e s < / N a m e > < L a n g u a g e > 1 0 3 3 < / L a n g u a g e > < D a t a S o u r c e I m p e r s o n a t i o n I n f o > < I m p e r s o n a t i o n M o d e > D e f a u l t < / I m p e r s o n a t i o n M o d e > < / D a t a S o u r c e I m p e r s o n a t i o n I n f o > < D i m e n s i o n s > < D i m e n s i o n > < I D > a 1 0 9 5 b c f - 8 9 2 d - 4 4 1 a - b 7 e 4 - 4 c 0 7 1 7 6 5 2 2 d e < / I D > < N a m e > t b l M F A N B < / 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 & l t ; s t r i n g & g t ; L E & l t ; / s t r i n g & g t ;  
             & l t ; / k e y & g t ;  
             & l t ; v a l u e & g t ;  
                 & l t ; s t r i n g & g t ; T e x t & l t ; / s t r i n g & g t ;  
             & l t ; / v a l u e & g t ;  
         & l t ; / i t e m & g t ;  
         & l t ; i t e m & g t ;  
             & l t ; k e y & g t ;  
                 & l t ; s t r i n g & g t ; S t a t e F Y & l t ; / s t r i n g & g t ;  
             & l t ; / k e y & g t ;  
             & l t ; v a l u e & g t ;  
                 & l t ; s t r i n g & g t ; G e n e r a l & l t ; / s t r i n g & g t ;  
             & l t ; / v a l u e & g t ;  
         & l t ; / i t e m & g t ;  
         & l t ; i t e m & g t ;  
             & l t ; k e y & g t ;  
                 & l t ; s t r i n g & g t ; B u d g e t U n i t & l t ; / s t r i n g & g t ;  
             & l t ; / k e y & g t ;  
             & l t ; v a l u e & g t ;  
                 & l t ; s t r i n g & g t ; T e x t & l t ; / s t r i n g & g t ;  
             & l t ; / v a l u e & g t ;  
         & l t ; / i t e m & g t ;  
         & l t ; i t e m & g t ;  
             & l t ; k e y & g t ;  
                 & l t ; s t r i n g & g t ; S u b m i t t e d A N B & l t ; / s t r i n g & g t ;  
             & l t ; / k e y & g t ;  
             & l t ; v a l u e & g t ;  
                 & l t ; s t r i n g & g t ; G e n e r a l & l t ; / s t r i n g & g t ;  
             & l t ; / v a l u e & g t ;  
         & l t ; / i t e m & g t ;  
         & l t ; i t e m & g t ;  
             & l t ; k e y & g t ;  
                 & l t ; s t r i n g & g t ; B u d g e t e d A N B & l t ; / s t r i n g & g t ;  
             & l t ; / k e y & g t ;  
             & l t ; v a l u e & g t ;  
                 & l t ; s t r i n g & g t ; G e n e r a l & l t ; / s t r i n g & g t ;  
             & l t ; / v a l u e & g t ;  
         & l t ; / i t e m & g t ;  
         & l t ; i t e m & g t ;  
             & l t ; k e y & g t ;  
                 & l t ; s t r i n g & g t ; C u r r e n t A N B & l t ; / s t r i n g & g t ;  
             & l t ; / k e y & g t ;  
             & l t ; v a l u e & g t ;  
                 & l t ; s t r i n g & g t ; G e n e r a l & l t ; / s t r i n g & g t ;  
             & l t ; / v a l u e & g t ;  
         & l t ; / i t e m & g t ;  
         & l t ; i t e m & g t ;  
             & l t ; k e y & g t ;  
                 & l t ; s t r i n g & g t ; T h r e e Y e a r A v g A N B & l t ; / s t r i n g & g t ;  
             & l t ; / k e y & g t ;  
             & l t ; v a l u e & g t ;  
                 & l t ; s t r i n g & g t ; G e n e r a l & l t ; / s t r i n g & g t ;  
             & l t ; / v a l u e & g t ;  
         & l t ; / i t e m & g t ;  
         & l t ; i t e m & g t ;  
             & l t ; k e y & g t ;  
                 & l t ; s t r i n g & g t ; S u b m i t t e d T h r e e Y e a r A v g A N B & l t ; / s t r i n g & g t ;  
             & l t ; / k e y & g t ;  
             & l t ; v a l u e & g t ;  
                 & l t ; s t r i n g & g t ; G e n e r a l & l t ; / s t r i n g & g t ;  
             & l t ; / v a l u e & g t ;  
         & l t ; / i t e m & g t ;  
         & l t ; i t e m & g t ;  
             & l t ; k e y & g t ;  
                 & l t ; s t r i n g & g t ; B u d g e t e d T h r e e Y e a r A v g A N B & l t ; / s t r i n g & g t ;  
             & l t ; / k e y & g t ;  
             & l t ; v a l u e & g t ;  
                 & l t ; s t r i n g & g t ; G e n e r a l & l t ; / s t r i n g & g t ;  
             & l t ; / v a l u e & g t ;  
         & l t ; / i t e m & g t ;  
         & l t ; i t e m & g t ;  
             & l t ; k e y & g t ;  
                 & l t ; s t r i n g & g t ; S u b m i t t e d B u d g e t L i m i t a t i o n A N B & l t ; / s t r i n g & g t ;  
             & l t ; / k e y & g t ;  
             & l t ; v a l u e & g t ;  
                 & l t ; s t r i n g & g t ; G e n e r a l & l t ; / s t r i n g & g t ;  
             & l t ; / v a l u e & g t ;  
         & l t ; / i t e m & g t ;  
         & l t ; i t e m & g t ;  
             & l t ; k e y & g t ;  
                 & l t ; s t r i n g & g t ; B u d g e t e d B u d g e t L i m i t a t i o n A N B & l t ; / s t r i n g & g t ;  
             & l t ; / k e y & g t ;  
             & l t ; v a l u e & g t ;  
                 & l t ; s t r i n g & g t ; G e n e r a l & l t ; / s t r i n g & g t ;  
             & l t ; / v a l u e & g t ;  
         & l t ; / i t e m & g t ;  
         & l t ; i t e m & g t ;  
             & l t ; k e y & g t ;  
                 & l t ; s t r i n g & g t ; C u r r e n t B u d g e t L i m i t a t i o n A N B & l t ; / s t r i n g & g t ;  
             & l t ; / k e y & g t ;  
             & l t ; v a l u e & g t ;  
                 & l t ; s t r i n g & g t ; G e n e r a l & l t ; / s t r i n g & g t ;  
             & l t ; / v a l u e & g t ;  
         & l t ; / i t e m & g t ;  
         & l t ; i t e m & g t ;  
             & l t ; k e y & g t ;  
                 & l t ; s t r i n g & g t ; M a n u a l l y A d j u s t e d 3 Y e a r A v g & l t ; / s t r i n g & g t ;  
             & l t ; / k e y & g t ;  
             & l t ; v a l u e & g t ;  
                 & l t ; s t r i n g & g t ; B o o l e a n & l t ; / s t r i n g & g t ;  
             & l t ; / v a l u e & g t ;  
         & l t ; / i t e m & g t ;  
         & l t ; i t e m & g t ;  
             & l t ; k e y & g t ;  
                 & l t ; s t r i n g & g t ; W h o M a d e L a s t C h a n g e & l t ; / s t r i n g & g t ;  
             & l t ; / k e y & g t ;  
             & l t ; v a l u e & g t ;  
                 & l t ; s t r i n g & g t ; T e x t & l t ; / s t r i n g & g t ;  
             & l t ; / v a l u e & g t ;  
         & l t ; / i t e m & g t ;  
         & l t ; i t e m & g t ;  
             & l t ; k e y & g t ;  
                 & l t ; s t r i n g & g t ; D a t e O f L a s t C h a n g e & l t ; / s t r i n g & g t ;  
             & l t ; / k e y & g t ;  
             & l t ; v a l u e & g t ;  
                 & l t ; s t r i n g & g t ; D a t e S h o r t D a t e P a t t e r n & l t ; / s t r i n g & g t ;  
             & l t ; / v a l u e & g t ;  
         & l t ; / i t e m & g t ;  
     & l t ; / C o l u m n F o r m a t & g t ;  
     & l t ; C o l u m n A c c u r a c y & g t ; 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 & l t ; s t r i n g & g t ; S u b m i t t e d A N B & l t ; / s t r i n g & g t ;  
             & l t ; / k e y & g t ;  
             & l t ; v a l u e & g t ;  
                 & l t ; i n t & g t ; 0 & l t ; / i n t & g t ;  
             & l t ; / v a l u e & g t ;  
         & l t ; / i t e m & g t ;  
         & l t ; i t e m & g t ;  
             & l t ; k e y & g t ;  
                 & l t ; s t r i n g & g t ; B u d g e t e d A N B & l t ; / s t r i n g & g t ;  
             & l t ; / k e y & g t ;  
             & l t ; v a l u e & g t ;  
                 & l t ; i n t & g t ; 0 & l t ; / i n t & g t ;  
             & l t ; / v a l u e & g t ;  
         & l t ; / i t e m & g t ;  
         & l t ; i t e m & g t ;  
             & l t ; k e y & g t ;  
                 & l t ; s t r i n g & g t ; C u r r e n t A N B & l t ; / s t r i n g & g t ;  
             & l t ; / k e y & g t ;  
             & l t ; v a l u e & g t ;  
                 & l t ; i n t & g t ; 0 & l t ; / i n t & g t ;  
             & l t ; / v a l u e & g t ;  
         & l t ; / i t e m & g t ;  
         & l t ; i t e m & g t ;  
             & l t ; k e y & g t ;  
                 & l t ; s t r i n g & g t ; T h r e e Y e a r A v g A N B & l t ; / s t r i n g & g t ;  
             & l t ; / k e y & g t ;  
             & l t ; v a l u e & g t ;  
                 & l t ; i n t & g t ; 0 & l t ; / i n t & g t ;  
             & l t ; / v a l u e & g t ;  
         & l t ; / i t e m & g t ;  
         & l t ; i t e m & g t ;  
             & l t ; k e y & g t ;  
                 & l t ; s t r i n g & g t ; S u b m i t t e d T h r e e Y e a r A v g A N B & l t ; / s t r i n g & g t ;  
             & l t ; / k e y & g t ;  
             & l t ; v a l u e & g t ;  
                 & l t ; i n t & g t ; 0 & l t ; / i n t & g t ;  
             & l t ; / v a l u e & g t ;  
         & l t ; / i t e m & g t ;  
         & l t ; i t e m & g t ;  
             & l t ; k e y & g t ;  
                 & l t ; s t r i n g & g t ; B u d g e t e d T h r e e Y e a r A v g A N B & l t ; / s t r i n g & g t ;  
             & l t ; / k e y & g t ;  
             & l t ; v a l u e & g t ;  
                 & l t ; i n t & g t ; 0 & l t ; / i n t & g t ;  
             & l t ; / v a l u e & g t ;  
         & l t ; / i t e m & g t ;  
         & l t ; i t e m & g t ;  
             & l t ; k e y & g t ;  
                 & l t ; s t r i n g & g t ; S u b m i t t e d B u d g e t L i m i t a t i o n A N B & l t ; / s t r i n g & g t ;  
             & l t ; / k e y & g t ;  
             & l t ; v a l u e & g t ;  
                 & l t ; i n t & g t ; 0 & l t ; / i n t & g t ;  
             & l t ; / v a l u e & g t ;  
         & l t ; / i t e m & g t ;  
         & l t ; i t e m & g t ;  
             & l t ; k e y & g t ;  
                 & l t ; s t r i n g & g t ; B u d g e t e d B u d g e t L i m i t a t i o n A N B & l t ; / s t r i n g & g t ;  
             & l t ; / k e y & g t ;  
             & l t ; v a l u e & g t ;  
                 & l t ; i n t & g t ; 0 & l t ; / i n t & g t ;  
             & l t ; / v a l u e & g t ;  
         & l t ; / i t e m & g t ;  
         & l t ; i t e m & g t ;  
             & l t ; k e y & g t ;  
                 & l t ; s t r i n g & g t ; C u r r e n t B u d g e t L i m i t a t i o n A N B & l t ; / s t r i n g & g t ;  
             & l t ; / k e y & g t ;  
             & l t ; v a l u e & g t ;  
                 & l t ; i n t & g t ; 0 & l t ; / i n t & g t ;  
             & l t ; / v a l u e & g t ;  
         & l t ; / i t e m & g t ;  
         & l t ; i t e m & g t ;  
             & l t ; k e y & g t ;  
                 & l t ; s t r i n g & g t ; M a n u a l l y A d j u s t e d 3 Y e a r A v g & l t ; / s t r i n g & g t ; 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 & l t ; / C o l u m n A c c u r a c y & g t ;  
     & l t ; C o l u m n C u r r e n c y S y m b o l & g t ;  
         & l t ; i t e m & g t ;  
             & l t ; k e y & g t ;  
                 & l t ; s t r i n g & g t ; L E & l t ; / s t r i n g & g t ;  
             & l t ; / k e y & g t ;  
             & l t ; v a l u e & g t ;  
                 & l t ; s t r i n g & g t ; $ & l t ; / s t r i n g & g t ;  
             & l t ; / v a l u e & g t ;  
         & l t ; / i t e m & g t ;  
         & l t ; i t e m & g t ;  
             & l t ; k e y & g t ;  
                 & l t ; s t r i n g & g t ; S t a t e F Y & l t ; / s t r i n g & g t ;  
             & l t ; / k e y & g t ;  
             & l t ; v a l u e & g t ;  
                 & l t ; s t r i n g & g t ; $ & l t ; / s t r i n g & g t ;  
             & l t ; / v a l u e & g t ;  
         & l t ; / i t e m & g t ;  
         & l t ; i t e m & g t ;  
             & l t ; k e y & g t ;  
                 & l t ; s t r i n g & g t ; B u d g e t U n i t & l t ; / s t r i n g & g t ;  
             & l t ; / k e y & g t ;  
             & l t ; v a l u e & g t ;  
                 & l t ; s t r i n g & g t ; $ & l t ; / s t r i n g & g t ;  
             & l t ; / v a l u e & g t ;  
         & l t ; / i t e m & g t ;  
         & l t ; i t e m & g t ;  
             & l t ; k e y & g t ;  
                 & l t ; s t r i n g & g t ; S u b m i t t e d A N B & l t ; / s t r i n g & g t ;  
             & l t ; / k e y & g t ;  
             & l t ; v a l u e & g t ;  
                 & l t ; s t r i n g & g t ; $ & l t ; / s t r i n g & g t ;  
             & l t ; / v a l u e & g t ;  
         & l t ; / i t e m & g t ;  
         & l t ; i t e m & g t ;  
             & l t ; k e y & g t ;  
                 & l t ; s t r i n g & g t ; B u d g e t e d A N B & l t ; / s t r i n g & g t ;  
             & l t ; / k e y & g t ;  
             & l t ; v a l u e & g t ;  
                 & l t ; s t r i n g & g t ; $ & l t ; / s t r i n g & g t ;  
             & l t ; / v a l u e & g t ;  
         & l t ; / i t e m & g t ;  
         & l t ; i t e m & g t ;  
             & l t ; k e y & g t ;  
                 & l t ; s t r i n g & g t ; C u r r e n t A N B & l t ; / s t r i n g & g t ;  
             & l t ; / k e y & g t ;  
             & l t ; v a l u e & g t ;  
                 & l t ; s t r i n g & g t ; $ & l t ; / s t r i n g & g t ;  
             & l t ; / v a l u e & g t ;  
         & l t ; / i t e m & g t ;  
         & l t ; i t e m & g t ;  
             & l t ; k e y & g t ;  
                 & l t ; s t r i n g & g t ; T h r e e Y e a r A v g A N B & l t ; / s t r i n g & g t ;  
             & l t ; / k e y & g t ;  
             & l t ; v a l u e & g t ;  
                 & l t ; s t r i n g & g t ; $ & l t ; / s t r i n g & g t ;  
             & l t ; / v a l u e & g t ;  
         & l t ; / i t e m & g t ;  
         & l t ; i t e m & g t ;  
             & l t ; k e y & g t ;  
                 & l t ; s t r i n g & g t ; S u b m i t t e d T h r e e Y e a r A v g A N B & l t ; / s t r i n g & g t ;  
             & l t ; / k e y & g t ;  
             & l t ; v a l u e & g t ;  
                 & l t ; s t r i n g & g t ; $ & l t ; / s t r i n g & g t ;  
             & l t ; / v a l u e & g t ;  
         & l t ; / i t e m & g t ;  
         & l t ; i t e m & g t ;  
             & l t ; k e y & g t ;  
                 & l t ; s t r i n g & g t ; B u d g e t e d T h r e e Y e a r A v g A N B & l t ; / s t r i n g & g t ;  
             & l t ; / k e y & g t ;  
             & l t ; v a l u e & g t ;  
                 & l t ; s t r i n g & g t ; $ & l t ; / s t r i n g & g t ;  
             & l t ; / v a l u e & g t ;  
         & l t ; / i t e m & g t ;  
         & l t ; i t e m & g t ;  
             & l t ; k e y & g t ;  
                 & l t ; s t r i n g & g t ; S u b m i t t e d B u d g e t L i m i t a t i o n A N B & l t ; / s t r i n g & g t ;  
             & l t ; / k e y & g t ;  
             & l t ; v a l u e & g t ;  
                 & l t ; s t r i n g & g t ; $ & l t ; / s t r i n g & g t ;  
             & l t ; / v a l u e & g t ;  
         & l t ; / i t e m & g t ;  
         & l t ; i t e m & g t ;  
             & l t ; k e y & g t ;  
                 & l t ; s t r i n g & g t ; B u d g e t e d B u d g e t L i m i t a t i o n A N B & l t ; / s t r i n g & g t ;  
             & l t ; / k e y & g t ;  
             & l t ; v a l u e & g t ;  
                 & l t ; s t r i n g & g t ; $ & l t ; / s t r i n g & g t ;  
             & l t ; / v a l u e & g t ;  
         & l t ; / i t e m & g t ;  
         & l t ; i t e m & g t ;  
             & l t ; k e y & g t ;  
                 & l t ; s t r i n g & g t ; C u r r e n t B u d g e t L i m i t a t i o n A N B & l t ; / s t r i n g & g t ;  
             & l t ; / k e y & g t ;  
             & l t ; v a l u e & g t ;  
                 & l t ; s t r i n g & g t ; $ & l t ; / s t r i n g & g t ;  
             & l t ; / v a l u e & g t ;  
         & l t ; / i t e m & g t ;  
         & l t ; i t e m & g t ;  
             & l t ; k e y & g t ;  
                 & l t ; s t r i n g & g t ; M a n u a l l y A d j u s t e d 3 Y e a r A v g & l t ; / s t r i n g & g t ;  
             & l t ; / k e y & g t ;  
             & l t ; v a l u e & g t ;  
                 & l t ; s t r i n g & g t ; $ & l t ; / s t r i n g & g t ;  
             & l t ; / v a l u e & g t ;  
         & l t ; / i t e m & g t ;  
         & l t ; i t e m & g t ;  
             & l t ; k e y & g t ;  
                 & l t ; s t r i n g & g t ; W h o M a d e L a s t C h a n g e & l t ; / s t r i n g & g t ;  
             & l t ; / k e y & g t ;  
             & l t ; v a l u e & g t ;  
                 & l t ; s t r i n g & g t ; $ & l t ; / s t r i n g & g t ;  
             & l t ; / v a l u e & g t ;  
         & l t ; / i t e m & g t ;  
         & l t ; i t e m & g t ;  
             & l t ; k e y & g t ;  
                 & l t ; s t r i n g & g t ; D a t e O f L a s t C h a n g e & l t ; / s t r i n g & g t ;  
             & l t ; / k e y & g t ;  
             & l t ; v a l u e & g t ;  
                 & l t ; s t r i n g & g t ; $ & l t ; / s t r i n g & g t ;  
             & l t ; / v a l u e & g t ;  
         & l t ; / i t e m & g t ;  
     & l t ; / C o l u m n C u r r e n c y S y m b o l & g t ;  
     & l t ; C o l u m n P o s i t i v e P a t t e r n & g t ; 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 & l t ; s t r i n g & g t ; S u b m i t t e d A N B & l t ; / s t r i n g & g t ;  
             & l t ; / k e y & g t ;  
             & l t ; v a l u e & g t ;  
                 & l t ; i n t & g t ; 0 & l t ; / i n t & g t ;  
             & l t ; / v a l u e & g t ;  
         & l t ; / i t e m & g t ;  
         & l t ; i t e m & g t ;  
             & l t ; k e y & g t ;  
                 & l t ; s t r i n g & g t ; B u d g e t e d A N B & l t ; / s t r i n g & g t ;  
             & l t ; / k e y & g t ;  
             & l t ; v a l u e & g t ;  
                 & l t ; i n t & g t ; 0 & l t ; / i n t & g t ;  
             & l t ; / v a l u e & g t ;  
         & l t ; / i t e m & g t ;  
         & l t ; i t e m & g t ;  
             & l t ; k e y & g t ;  
                 & l t ; s t r i n g & g t ; C u r r e n t A N B & l t ; / s t r i n g & g t ;  
             & l t ; / k e y & g t ;  
             & l t ; v a l u e & g t ;  
                 & l t ; i n t & g t ; 0 & l t ; / i n t & g t ;  
             & l t ; / v a l u e & g t ;  
         & l t ; / i t e m & g t ;  
         & l t ; i t e m & g t ;  
             & l t ; k e y & g t ;  
                 & l t ; s t r i n g & g t ; T h r e e Y e a r A v g A N B & l t ; / s t r i n g & g t ;  
             & l t ; / k e y & g t ;  
             & l t ; v a l u e & g t ;  
                 & l t ; i n t & g t ; 0 & l t ; / i n t & g t ;  
             & l t ; / v a l u e & g t ;  
         & l t ; / i t e m & g t ;  
         & l t ; i t e m & g t ;  
             & l t ; k e y & g t ;  
                 & l t ; s t r i n g & g t ; S u b m i t t e d T h r e e Y e a r A v g A N B & l t ; / s t r i n g & g t ;  
             & l t ; / k e y & g t ;  
             & l t ; v a l u e & g t ;  
                 & l t ; i n t & g t ; 0 & l t ; / i n t & g t ;  
             & l t ; / v a l u e & g t ;  
         & l t ; / i t e m & g t ;  
         & l t ; i t e m & g t ;  
             & l t ; k e y & g t ;  
                 & l t ; s t r i n g & g t ; B u d g e t e d T h r e e Y e a r A v g A N B & l t ; / s t r i n g & g t ;  
             & l t ; / k e y & g t ;  
             & l t ; v a l u e & g t ;  
                 & l t ; i n t & g t ; 0 & l t ; / i n t & g t ;  
             & l t ; / v a l u e & g t ;  
         & l t ; / i t e m & g t ;  
         & l t ; i t e m & g t ;  
             & l t ; k e y & g t ;  
                 & l t ; s t r i n g & g t ; S u b m i t t e d B u d g e t L i m i t a t i o n A N B & l t ; / s t r i n g & g t ;  
             & l t ; / k e y & g t ;  
             & l t ; v a l u e & g t ;  
                 & l t ; i n t & g t ; 0 & l t ; / i n t & g t ;  
             & l t ; / v a l u e & g t ;  
         & l t ; / i t e m & g t ;  
         & l t ; i t e m & g t ;  
             & l t ; k e y & g t ;  
                 & l t ; s t r i n g & g t ; B u d g e t e d B u d g e t L i m i t a t i o n A N B & l t ; / s t r i n g & g t ;  
             & l t ; / k e y & g t ;  
             & l t ; v a l u e & g t ;  
                 & l t ; i n t & g t ; 0 & l t ; / i n t & g t ;  
             & l t ; / v a l u e & g t ;  
         & l t ; / i t e m & g t ;  
         & l t ; i t e m & g t ;  
             & l t ; k e y & g t ;  
                 & l t ; s t r i n g & g t ; C u r r e n t B u d g e t L i m i t a t i o n A N B & l t ; / s t r i n g & g t ;  
             & l t ; / k e y & g t ;  
             & l t ; v a l u e & g t ;  
                 & l t ; i n t & g t ; 0 & l t ; / i n t & g t ;  
             & l t ; / v a l u e & g t ;  
         & l t ; / i t e m & g t ;  
         & l t ; i t e m & g t ;  
             & l t ; k e y & g t ;  
                 & l t ; s t r i n g & g t ; M a n u a l l y A d j u s t e d 3 Y e a r A v g & l t ; / s t r i n g & g t ; 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 & l t ; / C o l u m n P o s i t i v e P a t t e r n & g t ;  
     & l t ; C o l u m n N e g a t i v e P a t t e r n & g t ; 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 & l t ; s t r i n g & g t ; S u b m i t t e d A N B & l t ; / s t r i n g & g t ;  
             & l t ; / k e y & g t ;  
             & l t ; v a l u e & g t ;  
                 & l t ; i n t & g t ; 0 & l t ; / i n t & g t ;  
             & l t ; / v a l u e & g t ;  
         & l t ; / i t e m & g t ;  
         & l t ; i t e m & g t ;  
             & l t ; k e y & g t ;  
                 & l t ; s t r i n g & g t ; B u d g e t e d A N B & l t ; / s t r i n g & g t ;  
             & l t ; / k e y & g t ;  
             & l t ; v a l u e & g t ;  
                 & l t ; i n t & g t ; 0 & l t ; / i n t & g t ;  
             & l t ; / v a l u e & g t ;  
         & l t ; / i t e m & g t ;  
         & l t ; i t e m & g t ;  
             & l t ; k e y & g t ;  
                 & l t ; s t r i n g & g t ; C u r r e n t A N B & l t ; / s t r i n g & g t ;  
             & l t ; / k e y & g t ;  
             & l t ; v a l u e & g t ;  
                 & l t ; i n t & g t ; 0 & l t ; / i n t & g t ;  
             & l t ; / v a l u e & g t ;  
         & l t ; / i t e m & g t ;  
         & l t ; i t e m & g t ;  
             & l t ; k e y & g t ;  
                 & l t ; s t r i n g & g t ; T h r e e Y e a r A v g A N B & l t ; / s t r i n g & g t ;  
             & l t ; / k e y & g t ;  
             & l t ; v a l u e & g t ;  
                 & l t ; i n t & g t ; 0 & l t ; / i n t & g t ;  
             & l t ; / v a l u e & g t ;  
         & l t ; / i t e m & g t ;  
         & l t ; i t e m & g t ;  
             & l t ; k e y & g t ;  
                 & l t ; s t r i n g & g t ; S u b m i t t e d T h r e e Y e a r A v g A N B & l t ; / s t r i n g & g t ;  
             & l t ; / k e y & g t ;  
             & l t ; v a l u e & g t ;  
                 & l t ; i n t & g t ; 0 & l t ; / i n t & g t ;  
             & l t ; / v a l u e & g t ;  
         & l t ; / i t e m & g t ;  
         & l t ; i t e m & g t ;  
             & l t ; k e y & g t ;  
                 & l t ; s t r i n g & g t ; B u d g e t e d T h r e e Y e a r A v g A N B & l t ; / s t r i n g & g t ;  
             & l t ; / k e y & g t ;  
             & l t ; v a l u e & g t ;  
                 & l t ; i n t & g t ; 0 & l t ; / i n t & g t ;  
             & l t ; / v a l u e & g t ;  
         & l t ; / i t e m & g t ;  
         & l t ; i t e m & g t ;  
             & l t ; k e y & g t ;  
                 & l t ; s t r i n g & g t ; S u b m i t t e d B u d g e t L i m i t a t i o n A N B & l t ; / s t r i n g & g t ;  
             & l t ; / k e y & g t ;  
             & l t ; v a l u e & g t ;  
                 & l t ; i n t & g t ; 0 & l t ; / i n t & g t ;  
             & l t ; / v a l u e & g t ;  
         & l t ; / i t e m & g t ;  
         & l t ; i t e m & g t ;  
             & l t ; k e y & g t ;  
                 & l t ; s t r i n g & g t ; B u d g e t e d B u d g e t L i m i t a t i o n A N B & l t ; / s t r i n g & g t ;  
             & l t ; / k e y & g t ;  
             & l t ; v a l u e & g t ;  
                 & l t ; i n t & g t ; 0 & l t ; / i n t & g t ;  
             & l t ; / v a l u e & g t ;  
         & l t ; / i t e m & g t ;  
         & l t ; i t e m & g t ;  
             & l t ; k e y & g t ;  
                 & l t ; s t r i n g & g t ; C u r r e n t B u d g e t L i m i t a t i o n A N B & l t ; / s t r i n g & g t ;  
             & l t ; / k e y & g t ;  
             & l t ; v a l u e & g t ;  
                 & l t ; i n t & g t ; 0 & l t ; / i n t & g t ;  
             & l t ; / v a l u e & g t ;  
         & l t ; / i t e m & g t ;  
         & l t ; i t e m & g t ;  
             & l t ; k e y & g t ;  
                 & l t ; s t r i n g & g t ; M a n u a l l y A d j u s t e d 3 Y e a r A v g & l t ; / s t r i n g & g t ; 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 & l t ; / C o l u m n N e g a t i v e P a t t e r n & g t ;  
     & l t ; C o l u m n W i d t h s & g t ;  
         & l t ; i t e m & g t ;  
             & l t ; k e y & g t ;  
                 & l t ; s t r i n g & g t ; L E & l t ; / s t r i n g & g t ;  
             & l t ; / k e y & g t ;  
             & l t ; v a l u e & g t ;  
                 & l t ; i n t & g t ; 6 6 & l t ; / i n t & g t ;  
             & l t ; / v a l u e & g t ;  
         & l t ; / i t e m & g t ;  
         & l t ; i t e m & g t ;  
             & l t ; k e y & g t ;  
                 & l t ; s t r i n g & g t ; S t a t e F Y & l t ; / s t r i n g & g t ;  
             & l t ; / k e y & g t ;  
             & l t ; v a l u e & g t ;  
                 & l t ; i n t & g t ; 9 9 & l t ; / i n t & g t ;  
             & l t ; / v a l u e & g t ;  
         & l t ; / i t e m & g t ;  
         & l t ; i t e m & g t ;  
             & l t ; k e y & g t ;  
                 & l t ; s t r i n g & g t ; B u d g e t U n i t & l t ; / s t r i n g & g t ;  
             & l t ; / k e y & g t ;  
             & l t ; v a l u e & g t ;  
                 & l t ; i n t & g t ; 1 2 3 & l t ; / i n t & g t ;  
             & l t ; / v a l u e & g t ;  
         & l t ; / i t e m & g t ;  
         & l t ; i t e m & g t ;  
             & l t ; k e y & g t ;  
                 & l t ; s t r i n g & g t ; S u b m i t t e d A N B & l t ; / s t r i n g & g t ;  
             & l t ; / k e y & g t ;  
             & l t ; v a l u e & g t ;  
                 & l t ; i n t & g t ; 1 4 5 & l t ; / i n t & g t ;  
             & l t ; / v a l u e & g t ;  
         & l t ; / i t e m & g t ;  
         & l t ; i t e m & g t ;  
             & l t ; k e y & g t ;  
                 & l t ; s t r i n g & g t ; B u d g e t e d A N B & l t ; / s t r i n g & g t ;  
             & l t ; / k e y & g t ;  
             & l t ; v a l u e & g t ;  
                 & l t ; i n t & g t ; 1 4 0 & l t ; / i n t & g t ;  
             & l t ; / v a l u e & g t ;  
         & l t ; / i t e m & g t ;  
         & l t ; i t e m & g t ;  
             & l t ; k e y & g t ;  
                 & l t ; s t r i n g & g t ; C u r r e n t A N B & l t ; / s t r i n g & g t ;  
             & l t ; / k e y & g t ;  
             & l t ; v a l u e & g t ;  
                 & l t ; i n t & g t ; 1 2 7 & l t ; / i n t & g t ;  
             & l t ; / v a l u e & g t ;  
         & l t ; / i t e m & g t ;  
         & l t ; i t e m & g t ;  
             & l t ; k e y & g t ;  
                 & l t ; s t r i n g & g t ; T h r e e Y e a r A v g A N B & l t ; / s t r i n g & g t ;  
             & l t ; / k e y & g t ;  
             & l t ; v a l u e & g t ;  
                 & l t ; i n t & g t ; 1 6 5 & l t ; / i n t & g t ;  
             & l t ; / v a l u e & g t ;  
         & l t ; / i t e m & g t ;  
         & l t ; i t e m & g t ;  
             & l t ; k e y & g t ;  
                 & l t ; s t r i n g & g t ; S u b m i t t e d T h r e e Y e a r A v g A N B & l t ; / s t r i n g & g t ;  
             & l t ; / k e y & g t ;  
             & l t ; v a l u e & g t ;  
                 & l t ; i n t & g t ; 2 3 0 & l t ; / i n t & g t ;  
             & l t ; / v a l u e & g t ;  
         & l t ; / i t e m & g t ;  
         & l t ; i t e m & g t ;  
             & l t ; k e y & g t ;  
                 & l t ; s t r i n g & g t ; B u d g e t e d T h r e e Y e a r A v g A N B & l t ; / s t r i n g & g t ;  
             & l t ; / k e y & g t ;  
             & l t ; v a l u e & g t ;  
                 & l t ; i n t & g t ; 2 2 5 & l t ; / i n t & g t ;  
             & l t ; / v a l u e & g t ;  
         & l t ; / i t e m & g t ;  
         & l t ; i t e m & g t ;  
             & l t ; k e y & g t ;  
                 & l t ; s t r i n g & g t ; S u b m i t t e d B u d g e t L i m i t a t i o n A N B & l t ; / s t r i n g & g t ;  
             & l t ; / k e y & g t ;  
             & l t ; v a l u e & g t ;  
                 & l t ; i n t & g t ; 2 5 1 & l t ; / i n t & g t ;  
             & l t ; / v a l u e & g t ;  
         & l t ; / i t e m & g t ;  
         & l t ; i t e m & g t ;  
             & l t ; k e y & g t ;  
                 & l t ; s t r i n g & g t ; B u d g e t e d B u d g e t L i m i t a t i o n A N B & l t ; / s t r i n g & g t ;  
             & l t ; / k e y & g t ;  
             & l t ; v a l u e & g t ;  
                 & l t ; i n t & g t ; 2 4 6 & l t ; / i n t & g t ;  
             & l t ; / v a l u e & g t ;  
         & l t ; / i t e m & g t ;  
         & l t ; i t e m & g t ;  
             & l t ; k e y & g t ;  
                 & l t ; s t r i n g & g t ; C u r r e n t B u d g e t L i m i t a t i o n A N B & l t ; / s t r i n g & g t ;  
             & l t ; / k e y & g t ;  
             & l t ; v a l u e & g t ;  
                 & l t ; i n t & g t ; 2 3 3 & l t ; / i n t & g t ;  
             & l t ; / v a l u e & g t ;  
         & l t ; / i t e m & g t ;  
         & l t ; i t e m & g t ;  
             & l t ; k e y & g t ;  
                 & l t ; s t r i n g & g t ; M a n u a l l y A d j u s t e d 3 Y e a r A v g & l t ; / s t r i n g & g t ;  
             & l t ; / k e y & g t ;  
             & l t ; v a l u e & g t ;  
                 & l t ; i n t & g t ; 2 2 2 & l t ; / i n t & g t ;  
             & l t ; / v a l u e & g t ;  
         & l t ; / i t e m & g t ;  
         & l t ; i t e m & g t ;  
             & l t ; k e y & g t ;  
                 & l t ; s t r i n g & g t ; W h o M a d e L a s t C h a n g e & l t ; / s t r i n g & g t ;  
             & l t ; / k e y & g t ;  
             & l t ; v a l u e & g t ;  
                 & l t ; i n t & g t ; 1 8 7 & l t ; / i n t & g t ;  
             & l t ; / v a l u e & g t ;  
         & l t ; / i t e m & g t ;  
         & l t ; i t e m & g t ;  
             & l t ; k e y & g t ;  
                 & l t ; s t r i n g & g t ; D a t e O f L a s t C h a n g e & l t ; / s t r i n g & g t ;  
             & l t ; / k e y & g t ;  
             & l t ; v a l u e & g t ;  
                 & l t ; i n t & g t ; 1 6 7 & l t ; / i n t & g t ;  
             & l t ; / v a l u e & g t ;  
         & l t ; / i t e m & g t ;  
     & l t ; / C o l u m n W i d t h s & g t ;  
     & l t ; C o l u m n D i s p l a y I n d e x & g t ;  
         & l t ; i t e m & g t ;  
             & l t ; k e y & g t ;  
                 & l t ; s t r i n g & g t ; L E & l t ; / s t r i n g & g t ;  
             & l t ; / k e y & g t ;  
             & l t ; v a l u e & g t ;  
                 & l t ; i n t & g t ; 0 & l t ; / i n t & g t ;  
             & l t ; / v a l u e & g t ;  
         & l t ; / i t e m & g t ;  
         & l t ; i t e m & g t ;  
             & l t ; k e y & g t ;  
                 & l t ; s t r i n g & g t ; S t a t e F Y & l t ; / s t r i n g & g t ;  
             & l t ; / k e y & g t ;  
             & l t ; v a l u e & g t ;  
                 & l t ; i n t & g t ; 1 & l t ; / i n t & g t ;  
             & l t ; / v a l u e & g t ;  
         & l t ; / i t e m & g t ;  
         & l t ; i t e m & g t ;  
             & l t ; k e y & g t ;  
                 & l t ; s t r i n g & g t ; B u d g e t U n i t & l t ; / s t r i n g & g t ;  
             & l t ; / k e y & g t ;  
             & l t ; v a l u e & g t ;  
                 & l t ; i n t & g t ; 2 & l t ; / i n t & g t ;  
             & l t ; / v a l u e & g t ;  
         & l t ; / i t e m & g t ;  
         & l t ; i t e m & g t ;  
             & l t ; k e y & g t ;  
                 & l t ; s t r i n g & g t ; S u b m i t t e d A N B & l t ; / s t r i n g & g t ;  
             & l t ; / k e y & g t ;  
             & l t ; v a l u e & g t ;  
                 & l t ; i n t & g t ; 3 & l t ; / i n t & g t ;  
             & l t ; / v a l u e & g t ;  
         & l t ; / i t e m & g t ;  
         & l t ; i t e m & g t ;  
             & l t ; k e y & g t ;  
                 & l t ; s t r i n g & g t ; B u d g e t e d A N B & l t ; / s t r i n g & g t ;  
             & l t ; / k e y & g t ;  
             & l t ; v a l u e & g t ;  
                 & l t ; i n t & g t ; 4 & l t ; / i n t & g t ;  
             & l t ; / v a l u e & g t ;  
         & l t ; / i t e m & g t ;  
         & l t ; i t e m & g t ;  
             & l t ; k e y & g t ;  
                 & l t ; s t r i n g & g t ; C u r r e n t A N B & l t ; / s t r i n g & g t ;  
             & l t ; / k e y & g t ;  
             & l t ; v a l u e & g t ;  
                 & l t ; i n t & g t ; 5 & l t ; / i n t & g t ;  
             & l t ; / v a l u e & g t ;  
         & l t ; / i t e m & g t ;  
         & l t ; i t e m & g t ;  
             & l t ; k e y & g t ;  
                 & l t ; s t r i n g & g t ; T h r e e Y e a r A v g A N B & l t ; / s t r i n g & g t ;  
             & l t ; / k e y & g t ;  
             & l t ; v a l u e & g t ;  
                 & l t ; i n t & g t ; 6 & l t ; / i n t & g t ;  
             & l t ; / v a l u e & g t ;  
         & l t ; / i t e m & g t ;  
         & l t ; i t e m & g t ;  
             & l t ; k e y & g t ;  
                 & l t ; s t r i n g & g t ; S u b m i t t e d T h r e e Y e a r A v g A N B & l t ; / s t r i n g & g t ;  
             & l t ; / k e y & g t ;  
             & l t ; v a l u e & g t ;  
                 & l t ; i n t & g t ; 7 & l t ; / i n t & g t ;  
             & l t ; / v a l u e & g t ;  
         & l t ; / i t e m & g t ;  
         & l t ; i t e m & g t ;  
             & l t ; k e y & g t ;  
                 & l t ; s t r i n g & g t ; B u d g e t e d T h r e e Y e a r A v g A N B & l t ; / s t r i n g & g t ;  
             & l t ; / k e y & g t ;  
             & l t ; v a l u e & g t ;  
                 & l t ; i n t & g t ; 8 & l t ; / i n t & g t ;  
             & l t ; / v a l u e & g t ;  
         & l t ; / i t e m & g t ;  
         & l t ; i t e m & g t ;  
             & l t ; k e y & g t ;  
                 & l t ; s t r i n g & g t ; S u b m i t t e d B u d g e t L i m i t a t i o n A N B & l t ; / s t r i n g & g t ;  
             & l t ; / k e y & g t ;  
             & l t ; v a l u e & g t ;  
                 & l t ; i n t & g t ; 9 & l t ; / i n t & g t ;  
             & l t ; / v a l u e & g t ;  
         & l t ; / i t e m & g t ;  
         & l t ; i t e m & g t ;  
             & l t ; k e y & g t ;  
                 & l t ; s t r i n g & g t ; B u d g e t e d B u d g e t L i m i t a t i o n A N B & l t ; / s t r i n g & g t ;  
             & l t ; / k e y & g t ;  
             & l t ; v a l u e & g t ;  
                 & l t ; i n t & g t ; 1 0 & l t ; / i n t & g t ;  
             & l t ; / v a l u e & g t ;  
         & l t ; / i t e m & g t ;  
         & l t ; i t e m & g t ;  
             & l t ; k e y & g t ;  
                 & l t ; s t r i n g & g t ; C u r r e n t B u d g e t L i m i t a t i o n A N B & l t ; / s t r i n g & g t ;  
             & l t ; / k e y & g t ;  
             & l t ; v a l u e & g t ;  
                 & l t ; i n t & g t ; 1 1 & l t ; / i n t & g t ;  
             & l t ; / v a l u e & g t ;  
         & l t ; / i t e m & g t ;  
         & l t ; i t e m & g t ;  
             & l t ; k e y & g t ;  
                 & l t ; s t r i n g & g t ; M a n u a l l y A d j u s t e d 3 Y e a r A v g & l t ; / s t r i n g & g t ;  
             & l t ; / k e y & g t ;  
             & l t ; v a l u e & g t ;  
                 & l t ; i n t & g t ; 1 2 & l t ; / i n t & g t ;  
             & l t ; / v a l u e & g t ;  
         & l t ; / i t e m & g t ;  
         & l t ; i t e m & g t ;  
             & l t ; k e y & g t ;  
                 & l t ; s t r i n g & g t ; W h o M a d e L a s t C h a n g e & l t ; / s t r i n g & g t ;  
             & l t ; / k e y & g t ;  
             & l t ; v a l u e & g t ;  
                 & l t ; i n t & g t ; 1 3 & l t ; / i n t & g t ;  
             & l t ; / v a l u e & g t ;  
         & l t ; / i t e m & g t ;  
         & l t ; i t e m & g t ;  
             & l t ; k e y & g t ;  
                 & l t ; s t r i n g & g t ; D a t e O f L a s t C h a n g e & l t ; / s t r i n g & g t ;  
             & l t ; / k e y & g t ;  
             & l t ; v a l u e & g t ;  
                 & l t ; i n t & g t ; 1 4 & l t ; / i n t & g t ;  
             & l t ; / v a l u e & g t ;  
         & l t ; / i t e m & g t ;  
     & l t ; / C o l u m n D i s p l a y I n d e x & g t ;  
     & l t ; C o l u m n F r o z e n   / & g t ;  
     & l t ; C o l u m n H i d d e n   / & g t ;  
     & l t ; C o l u m n C h e c k e d & g t ;  
         & l t ; i t e m & g t ;  
             & l t ; k e y & g t ;  
                 & l t ; s t r i n g & g t ; L E & l t ; / s t r i n g & g t ;  
             & l t ; / k e y & g t ;  
             & l t ; v a l u e & g t ;  
                 & l t ; b o o l e a n & g t ; t r u e & l t ; / b o o l e a n & g t ;  
             & l t ; / v a l u e & g t ;  
         & l t ; / i t e m & g t ;  
         & l t ; i t e m & g t ;  
             & l t ; k e y & g t ;  
                 & l t ; s t r i n g & g t ; S t a t e F Y & l t ; / s t r i n g & g t ;  
             & l t ; / k e y & g t ;  
             & l t ; v a l u e & g t ;  
                 & l t ; b o o l e a n & g t ; t r u e & l t ; / b o o l e a n & g t ;  
             & l t ; / v a l u e & g t ;  
         & l t ; / i t e m & g t ;  
         & l t ; i t e m & g t ;  
             & l t ; k e y & g t ;  
                 & l t ; s t r i n g & g t ; B u d g e t U n i t & l t ; / s t r i n g & g t ;  
             & l t ; / k e y & g t ;  
             & l t ; v a l u e & g t ;  
                 & l t ; b o o l e a n & g t ; t r u e & l t ; / b o o l e a n & g t ;  
             & l t ; / v a l u e & g t ;  
         & l t ; / i t e m & g t ;  
         & l t ; i t e m & g t ;  
             & l t ; k e y & g t ;  
                 & l t ; s t r i n g & g t ; S u b m i t t e d A N B & l t ; / s t r i n g & g t ;  
             & l t ; / k e y & g t ;  
             & l t ; v a l u e & g t ;  
                 & l t ; b o o l e a n & g t ; f a l s e & l t ; / b o o l e a n & g t ;  
             & l t ; / v a l u e & g t ;  
         & l t ; / i t e m & g t ;  
         & l t ; i t e m & g t ;  
             & l t ; k e y & g t ;  
                 & l t ; s t r i n g & g t ; B u d g e t e d A N B & l t ; / s t r i n g & g t ;  
             & l t ; / k e y & g t ;  
             & l t ; v a l u e & g t ;  
                 & l t ; b o o l e a n & g t ; f a l s e & l t ; / b o o l e a n & g t ;  
             & l t ; / v a l u e & g t ;  
         & l t ; / i t e m & g t ;  
         & l t ; i t e m & g t ;  
             & l t ; k e y & g t ;  
                 & l t ; s t r i n g & g t ; C u r r e n t A N B & l t ; / s t r i n g & g t ;  
             & l t ; / k e y & g t ;  
             & l t ; v a l u e & g t ;  
                 & l t ; b o o l e a n & g t ; t r u e & l t ; / b o o l e a n & g t ;  
             & l t ; / v a l u e & g t ;  
         & l t ; / i t e m & g t ;  
         & l t ; i t e m & g t ;  
             & l t ; k e y & g t ;  
                 & l t ; s t r i n g & g t ; T h r e e Y e a r A v g A N B & l t ; / s t r i n g & g t ;  
             & l t ; / k e y & g t ;  
             & l t ; v a l u e & g t ;  
                 & l t ; b o o l e a n & g t ; f a l s e & l t ; / b o o l e a n & g t ;  
             & l t ; / v a l u e & g t ;  
         & l t ; / i t e m & g t ;  
         & l t ; i t e m & g t ;  
             & l t ; k e y & g t ;  
                 & l t ; s t r i n g & g t ; S u b m i t t e d T h r e e Y e a r A v g A N B & l t ; / s t r i n g & g t ;  
             & l t ; / k e y & g t ;  
             & l t ; v a l u e & g t ;  
                 & l t ; b o o l e a n & g t ; f a l s e & l t ; / b o o l e a n & g t ;  
             & l t ; / v a l u e & g t ;  
         & l t ; / i t e m & g t ;  
         & l t ; i t e m & g t ;  
             & l t ; k e y & g t ;  
                 & l t ; s t r i n g & g t ; B u d g e t e d T h r e e Y e a r A v g A N B & l t ; / s t r i n g & g t ;  
             & l t ; / k e y & g t ;  
             & l t ; v a l u e & g t ;  
                 & l t ; b o o l e a n & g t ; f a l s e & l t ; / b o o l e a n & g t ;  
             & l t ; / v a l u e & g t ;  
         & l t ; / i t e m & g t ;  
         & l t ; i t e m & g t ;  
             & l t ; k e y & g t ;  
                 & l t ; s t r i n g & g t ; S u b m i t t e d B u d g e t L i m i t a t i o n A N B & l t ; / s t r i n g & g t ;  
             & l t ; / k e y & g t ;  
             & l t ; v a l u e & g t ;  
                 & l t ; b o o l e a n & g t ; f a l s e & l t ; / b o o l e a n & g t ;  
             & l t ; / v a l u e & g t ;  
         & l t ; / i t e m & g t ;  
         & l t ; i t e m & g t ;  
             & l t ; k e y & g t ;  
                 & l t ; s t r i n g & g t ; B u d g e t e d B u d g e t L i m i t a t i o n A N B & l t ; / s t r i n g & g t ;  
             & l t ; / k e y & g t ;  
             & l t ; v a l u e & g t ;  
                 & l t ; b o o l e a n & g t ; f a l s e & l t ; / b o o l e a n & g t ;  
             & l t ; / v a l u e & g t ;  
         & l t ; / i t e m & g t ;  
         & l t ; i t e m & g t ;  
             & l t ; k e y & g t ;  
                 & l t ; s t r i n g & g t ; C u r r e n t B u d g e t L i m i t a t i o n A N B & l t ; / s t r i n g & g t ;  
             & l t ; / k e y & g t ;  
             & l t ; v a l u e & g t ;  
                 & l t ; b o o l e a n & g t ; t r u e & l t ; / b o o l e a n & g t ;  
             & l t ; / v a l u e & g t ;  
         & l t ; / i t e m & g t ;  
         & l t ; i t e m & g t ;  
             & l t ; k e y & g t ;  
                 & l t ; s t r i n g & g t ; M a n u a l l y A d j u s t e d 3 Y e a r A v g & l t ; / s t r i n g & g t ;  
             & l t ; / k e y & g t ;  
             & l t ; v a l u e & g t ;  
                 & l t ; b o o l e a n & g t ; f a l s e & l t ; / b o o l e a n & g t ;  
             & l t ; / v a l u e & g t ;  
         & l t ; / i t e m & g t ;  
         & l t ; i t e m & g t ;  
             & l t ; k e y & g t ;  
                 & l t ; s t r i n g & g t ; W h o M a d e L a s t C h a n g e & l t ; / s t r i n g & g t ;  
             & l t ; / k e y & g t ;  
             & l t ; v a l u e & g t ;  
                 & l t ; b o o l e a n & g t ; f a l s e & l t ; / b o o l e a n & g t ;  
             & l t ; / v a l u e & g t ;  
         & l t ; / i t e m & g t ;  
         & l t ; i t e m & g t ;  
             & l t ; k e y & g t ;  
                 & l t ; s t r i n g & g t ; D a t e O f L a s t C h a n g e & l t ; / s t r i n g & g t ;  
             & l t ; / k e y & g t ;  
             & l t ; v a l u e & g t ;  
                 & l t ; b o o l e a n & g t ; f a l s e & l t ; / b o o l e a n & g t ;  
             & l t ; / v a l u e & g t ;  
         & l t ; / i t e m & g t ;  
     & l t ; / C o l u m n C h e c k e d & g t ;  
     & l t ; C o l u m n F i l t e r   / & g t ;  
     & l t ; S e l e c t i o n F i l t e r   / & g t ;  
     & l t ; F i l t e r P a r a m e t e r s   / & g t ; 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 S t a t e F Y < / A t t r i b u t e I D > < O v e r r i d e B e h a v i o r > N o n e < / O v e r r i d e B e h a v i o r > < N a m e > S t a t e F Y < / N a m e > < / A t t r i b u t e R e l a t i o n s h i p > < A t t r i b u t e R e l a t i o n s h i p > < A t t r i b u t e I D > C u r r e n t A N B < / A t t r i b u t e I D > < O v e r r i d e B e h a v i o r > N o n e < / O v e r r i d e B e h a v i o r > < N a m e > C u r r e n t A N B < / N a m e > < / A t t r i b u t e R e l a t i o n s h i p > < A t t r i b u t e R e l a t i o n s h i p > < A t t r i b u t e I D > C u r r e n t B u d g e t L i m i t a t i o n A N B < / A t t r i b u t e I D > < O v e r r i d e B e h a v i o r > N o n e < / O v e r r i d e B e h a v i o r > < N a m e > C u r r e n t B u d g e t L i m i t a t i o n A N B < / N a m e > < / A t t r i b u t e R e l a t i o n s h i p > < A t t r i b u t e R e l a t i o n s h i p > < A t t r i b u t e I D > B u d g e t U n i t < / A t t r i b u t e I D > < O v e r r i d e B e h a v i o r > N o n e < / O v e r r i d e B e h a v i o r > < N a m e > B u d g e t U n i t < / 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 a 1 0 9 5 b c f - 8 9 2 d - 4 4 1 a - b 7 e 4 - 4 c 0 7 1 7 6 5 2 2 d e < / T a b l e I D > < C o l u m n I D > L E < / C o l u m n I D > < / S o u r c e > < / K e y C o l u m n > < / K e y C o l u m n s > < N a m e C o l u m n > < N u l l P r o c e s s i n g > Z e r o O r B l a n k < / N u l l P r o c e s s i n g > < D a t a T y p e > W C h a r < / D a t a T y p e > < D a t a S i z e > 1 3 1 0 7 2 < / D a t a S i z e > < I n v a l i d X m l C h a r a c t e r s > R e m o v e < / I n v a l i d X m l C h a r a c t e r s > < S o u r c e   x s i : t y p e = " C o l u m n B i n d i n g " > < T a b l e I D > a 1 0 9 5 b c f - 8 9 2 d - 4 4 1 a - b 7 e 4 - 4 c 0 7 1 7 6 5 2 2 d e < / T a b l e I D > < C o l u m n I D > L E < / C o l u m n I D > < / S o u r c e > < / N a m e C o l u m n > < O r d e r B y > K e y < / O r d e r B y > < / A t t r i b u t e > < A t t r i b u t e > < I D > S t a t e F Y < / I D > < N a m e > S t a t e F Y < / N a m e > < K e y C o l u m n s > < K e y C o l u m n > < N u l l P r o c e s s i n g > P r e s e r v e < / N u l l P r o c e s s i n g > < D a t a T y p e > B i g I n t < / D a t a T y p e > < D a t a S i z e > - 1 < / D a t a S i z e > < I n v a l i d X m l C h a r a c t e r s > R e m o v e < / I n v a l i d X m l C h a r a c t e r s > < S o u r c e   x s i : t y p e = " C o l u m n B i n d i n g " > < T a b l e I D > a 1 0 9 5 b c f - 8 9 2 d - 4 4 1 a - b 7 e 4 - 4 c 0 7 1 7 6 5 2 2 d e < / T a b l e I D > < C o l u m n I D > S t a t e F Y < / C o l u m n I D > < / S o u r c e > < / K e y C o l u m n > < / K e y C o l u m n s > < N a m e C o l u m n > < N u l l P r o c e s s i n g > Z e r o O r B l a n k < / N u l l P r o c e s s i n g > < D a t a T y p e > W C h a r < / D a t a T y p e > < D a t a S i z e > - 1 < / D a t a S i z e > < I n v a l i d X m l C h a r a c t e r s > R e m o v e < / I n v a l i d X m l C h a r a c t e r s > < S o u r c e   x s i : t y p e = " C o l u m n B i n d i n g " > < T a b l e I D > a 1 0 9 5 b c f - 8 9 2 d - 4 4 1 a - b 7 e 4 - 4 c 0 7 1 7 6 5 2 2 d e < / T a b l e I D > < C o l u m n I D > S t a t e F Y < / C o l u m n I D > < / S o u r c e > < / N a m e C o l u m n > < O r d e r B y > K e y < / O r d e r B y > < / A t t r i b u t e > < A t t r i b u t e > < I D > C u r r e n t A N B < / I D > < N a m e > C u r r e n t A N B < / N a m e > < K e y C o l u m n s > < K e y C o l u m n > < N u l l P r o c e s s i n g > P r e s e r v e < / N u l l P r o c e s s i n g > < D a t a T y p e > B i g I n t < / D a t a T y p e > < D a t a S i z e > - 1 < / D a t a S i z e > < I n v a l i d X m l C h a r a c t e r s > R e m o v e < / I n v a l i d X m l C h a r a c t e r s > < S o u r c e   x s i : t y p e = " C o l u m n B i n d i n g " > < T a b l e I D > a 1 0 9 5 b c f - 8 9 2 d - 4 4 1 a - b 7 e 4 - 4 c 0 7 1 7 6 5 2 2 d e < / T a b l e I D > < C o l u m n I D > C u r r e n t A N B < / C o l u m n I D > < / S o u r c e > < / K e y C o l u m n > < / K e y C o l u m n s > < N a m e C o l u m n > < N u l l P r o c e s s i n g > Z e r o O r B l a n k < / N u l l P r o c e s s i n g > < D a t a T y p e > W C h a r < / D a t a T y p e > < D a t a S i z e > - 1 < / D a t a S i z e > < I n v a l i d X m l C h a r a c t e r s > R e m o v e < / I n v a l i d X m l C h a r a c t e r s > < S o u r c e   x s i : t y p e = " C o l u m n B i n d i n g " > < T a b l e I D > a 1 0 9 5 b c f - 8 9 2 d - 4 4 1 a - b 7 e 4 - 4 c 0 7 1 7 6 5 2 2 d e < / T a b l e I D > < C o l u m n I D > C u r r e n t A N B < / C o l u m n I D > < / S o u r c e > < / N a m e C o l u m n > < O r d e r B y > K e y < / O r d e r B y > < / A t t r i b u t e > < A t t r i b u t e > < I D > C u r r e n t B u d g e t L i m i t a t i o n A N B < / I D > < N a m e > C u r r e n t B u d g e t L i m i t a t i o n A N B < / N a m e > < K e y C o l u m n s > < K e y C o l u m n > < N u l l P r o c e s s i n g > P r e s e r v e < / N u l l P r o c e s s i n g > < D a t a T y p e > B i g I n t < / D a t a T y p e > < D a t a S i z e > - 1 < / D a t a S i z e > < I n v a l i d X m l C h a r a c t e r s > R e m o v e < / I n v a l i d X m l C h a r a c t e r s > < S o u r c e   x s i : t y p e = " C o l u m n B i n d i n g " > < T a b l e I D > a 1 0 9 5 b c f - 8 9 2 d - 4 4 1 a - b 7 e 4 - 4 c 0 7 1 7 6 5 2 2 d e < / T a b l e I D > < C o l u m n I D > C u r r e n t B u d g e t L i m i t a t i o n A N B < / C o l u m n I D > < / S o u r c e > < / K e y C o l u m n > < / K e y C o l u m n s > < N a m e C o l u m n > < N u l l P r o c e s s i n g > Z e r o O r B l a n k < / N u l l P r o c e s s i n g > < D a t a T y p e > W C h a r < / D a t a T y p e > < D a t a S i z e > - 1 < / D a t a S i z e > < I n v a l i d X m l C h a r a c t e r s > R e m o v e < / I n v a l i d X m l C h a r a c t e r s > < S o u r c e   x s i : t y p e = " C o l u m n B i n d i n g " > < T a b l e I D > a 1 0 9 5 b c f - 8 9 2 d - 4 4 1 a - b 7 e 4 - 4 c 0 7 1 7 6 5 2 2 d e < / T a b l e I D > < C o l u m n I D > C u r r e n t B u d g e t L i m i t a t i o n A N B < / C o l u m n I D > < / S o u r c e > < / N a m e C o l u m n > < O r d e r B y > K e y < / O r d e r B y > < / A t t r i b u t e > < A t t r i b u t e > < I D > B u d g e t U n i t < / I D > < N a m e > B u d g e t U n i t < / N a m e > < K e y C o l u m n s > < K e y C o l u m n > < N u l l P r o c e s s i n g > P r e s e r v e < / N u l l P r o c e s s i n g > < D a t a T y p e > W C h a r < / D a t a T y p e > < D a t a S i z e > - 1 < / D a t a S i z e > < S o u r c e   x s i : t y p e = " C o l u m n B i n d i n g " > < T a b l e I D > a 1 0 9 5 b c f - 8 9 2 d - 4 4 1 a - b 7 e 4 - 4 c 0 7 1 7 6 5 2 2 d e < / T a b l e I D > < C o l u m n I D > B u d g e t U n i t < / C o l u m n I D > < / S o u r c e > < / K e y C o l u m n > < / K e y C o l u m n s > < N a m e C o l u m n > < N u l l P r o c e s s i n g > Z e r o O r B l a n k < / N u l l P r o c e s s i n g > < D a t a T y p e > W C h a r < / D a t a T y p e > < D a t a S i z e > - 1 < / D a t a S i z e > < S o u r c e   x s i : t y p e = " C o l u m n B i n d i n g " > < T a b l e I D > a 1 0 9 5 b c f - 8 9 2 d - 4 4 1 a - b 7 e 4 - 4 c 0 7 1 7 6 5 2 2 d e < / T a b l e I D > < C o l u m n I D > B u d g e t U n i t 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 7 f e b 2 6 8 a - 0 d 6 e - 4 6 9 c - 9 2 5 a - 5 4 b e c 0 1 1 3 6 a a < / I D > < N a m e > t b l M F B u d g e t < / N a m e > < A n n o t a t i o n s > < A n n o t a t i o n > < N a m e > I s Q u e r y E d i t o r U s e d < / N a m e > < V a l u e > F a l s e < / V a l u e > < / A n n o t a t i o n > < A n n o t a t i o n > < N a m e > Q u e r y E d i t o r S e r i a l i z a t i o n < / N a m e > < / A n n o t a t i o n > < 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 & l t ; s t r i n g & g t ; L E & l t ; / s t r i n g & g t ;  
             & l t ; / k e y & g t ;  
             & l t ; v a l u e & g t ;  
                 & l t ; s t r i n g & g t ; T e x t & l t ; / s t r i n g & g t ;  
             & l t ; / v a l u e & g t ;  
         & l t ; / i t e m & g t ;  
         & l t ; i t e m & g t ;  
             & l t ; k e y & g t ;  
                 & l t ; s t r i n g & g t ; S t a t e F y & l t ; / s t r i n g & g t ;  
             & l t ; / k e y & g t ;  
             & l t ; v a l u e & g t ;  
                 & l t ; s t r i n g & g t ; G e n e r a l & l t ; / s t r i n g & g t ;  
             & l t ; / v a l u e & g t ;  
         & l t ; / i t e m & g t ;  
         & l t ; i t e m & g t ;  
             & l t ; k e y & g t ;  
                 & l t ; s t r i n g & g t ; F u n d C o d e & l t ; / s t r i n g & g t ;  
             & l t ; / k e y & g t ;  
             & l t ; v a l u e & g t ;  
                 & l t ; s t r i n g & g t ; T e x t & l t ; / s t r i n g & g t ;  
             & l t ; / v a l u e & g t ;  
         & l t ; / i t e m & g t ;  
         & l t ; i t e m & g t ;  
             & l t ; k e y & g t ;  
                 & l t ; s t r i n g & g t ; B u d g e t R e v e n u e C o d e & l t ; / s t r i n g & g t ;  
             & l t ; / k e y & g t ;  
             & l t ; v a l u e & g t ;  
                 & l t ; s t r i n g & g t ; T e x t & l t ; / s t r i n g & g t ;  
             & l t ; / v a l u e & g t ;  
         & l t ; / i t e m & g t ;  
         & l t ; i t e m & g t ;  
             & l t ; k e y & g t ;  
                 & l t ; s t r i n g & g t ; T a x J u r i s d i c t i o n I D & l t ; / s t r i n g & g t ;  
             & l t ; / k e y & g t ;  
             & l t ; v a l u e & g t ;  
                 & l t ; s t r i n g & g t ; G e n e r a l & l t ; / s t r i n g & g t ;  
             & l t ; / v a l u e & g t ;  
         & l t ; / i t e m & g t ;  
         & l t ; i t e m & g t ;  
             & l t ; k e y & g t ;  
                 & l t ; s t r i n g & g t ; S u b m i t t e d A m o u n t & l t ; / s t r i n g & g t ;  
             & l t ; / k e y & g t ;  
             & l t ; v a l u e & g t ;  
                 & l t ; s t r i n g & g t ; G e n e r a l & l t ; / s t r i n g & g t ;  
             & l t ; / v a l u e & g t ;  
         & l t ; / i t e m & g t ;  
         & l t ; i t e m & g t ;  
             & l t ; k e y & g t ;  
                 & l t ; s t r i n g & g t ; A m o u n t & l t ; / s t r i n g & g t ;  
             & l t ; / k e y & g t ;  
             & l t ; v a l u e & g t ;  
                 & l t ; s t r i n g & g t ; G e n e r a l & l t ; / s t r i n g & g t ;  
             & l t ; / v a l u e & g t ;  
         & l t ; / i t e m & g t ;  
         & l t ; i t e m & g t ;  
             & l t ; k e y & g t ;  
                 & l t ; s t r i n g & g t ; W h o M a d e L a s t C h a n g e & l t ; / s t r i n g & g t ;  
             & l t ; / k e y & g t ;  
             & l t ; v a l u e & g t ;  
                 & l t ; s t r i n g & g t ; T e x t & l t ; / s t r i n g & g t ;  
             & l t ; / v a l u e & g t ;  
         & l t ; / i t e m & g t ;  
         & l t ; i t e m & g t ;  
             & l t ; k e y & g t ;  
                 & l t ; s t r i n g & g t ; D a t e O f L a s t C h a n g e & l t ; / s t r i n g & g t ;  
             & l t ; / k e y & g t ;  
             & l t ; v a l u e & g t ;  
                 & l t ; s t r i n g & g t ; D a t e S h o r t D a t e P a t t e r n & l t ; / s t r i n g & g t ;  
             & l t ; / v a l u e & g t ;  
         & l t ; / i t e m & g t ;  
     & l t ; / C o l u m n F o r m a t & g t ;  
     & l t ; C o l u m n A c c u r a c y & g t ; 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 & l t ; s t r i n g & g t ; F u n d C o d e & l t ; / s t r i n g & g t ;  
             & l t ; / k e y & g t ;  
             & l t ; v a l u e & g t ;  
                 & l t ; i n t & g t ; 0 & l t ; / i n t & g t ;  
             & l t ; / v a l u e & g t ;  
         & l t ; / i t e m & g t ;  
         & l t ; i t e m & g t ;  
             & l t ; k e y & g t ;  
                 & l t ; s t r i n g & g t ; B u d g e t R e v e n u e C o d e & l t ; / s t r i n g & g t ;  
             & l t ; / k e y & g t ;  
             & l t ; v a l u e & g t ;  
                 & l t ; i n t & g t ; 0 & l t ; / i n t & g t ;  
             & l t ; / v a l u e & g t ;  
         & l t ; / i t e m & g t ;  
         & l t ; i t e m & g t ;  
             & l t ; k e y & g t ;  
                 & l t ; s t r i n g & g t ; T a x J u r i s d i c t i o n I D & l t ; / s t r i n g & g t ;  
             & l t ; / k e y & g t ;  
             & l t ; v a l u e & g t ;  
                 & l t ; i n t & g t ; 0 & l t ; / i n t & g t ;  
             & l t ; / v a l u e & g t ;  
         & l t ; / i t e m & g t ;  
         & l t ; i t e m & g t ;  
             & l t ; k e y & g t ;  
                 & l t ; s t r i n g & g t ; S u b m i t t e d A m o u n t & l t ; / s t r i n g & g t ;  
             & l t ; / k e y & g t ;  
             & l t ; v a l u e & g t ;  
                 & l t ; i n t & g t ; 0 & l t ; / i n t & g t ;  
             & l t ; / v a l u e & g t ;  
         & l t ; / i t e m & g t ;  
         & l t ; i t e m & g t ;  
             & l t ; k e y & g t ;  
                 & l t ; s t r i n g & g t ; A m o u n t & l t ; / s t r i n g & g t ; 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 & l t ; / C o l u m n A c c u r a c y & g t ;  
     & l t ; C o l u m n C u r r e n c y S y m b o l & g t ;  
         & l t ; i t e m & g t ;  
             & l t ; k e y & g t ;  
                 & l t ; s t r i n g & g t ; L E & l t ; / s t r i n g & g t ;  
             & l t ; / k e y & g t ;  
             & l t ; v a l u e & g t ;  
                 & l t ; s t r i n g & g t ; $ & l t ; / s t r i n g & g t ;  
             & l t ; / v a l u e & g t ;  
         & l t ; / i t e m & g t ;  
         & l t ; i t e m & g t ;  
             & l t ; k e y & g t ;  
                 & l t ; s t r i n g & g t ; S t a t e F y & l t ; / s t r i n g & g t ;  
             & l t ; / k e y & g t ;  
             & l t ; v a l u e & g t ;  
                 & l t ; s t r i n g & g t ; $ & l t ; / s t r i n g & g t ;  
             & l t ; / v a l u e & g t ;  
         & l t ; / i t e m & g t ;  
         & l t ; i t e m & g t ;  
             & l t ; k e y & g t ;  
                 & l t ; s t r i n g & g t ; F u n d C o d e & l t ; / s t r i n g & g t ;  
             & l t ; / k e y & g t ;  
             & l t ; v a l u e & g t ;  
                 & l t ; s t r i n g & g t ; $ & l t ; / s t r i n g & g t ;  
             & l t ; / v a l u e & g t ;  
         & l t ; / i t e m & g t ;  
         & l t ; i t e m & g t ;  
             & l t ; k e y & g t ;  
                 & l t ; s t r i n g & g t ; B u d g e t R e v e n u e C o d e & l t ; / s t r i n g & g t ;  
             & l t ; / k e y & g t ;  
             & l t ; v a l u e & g t ;  
                 & l t ; s t r i n g & g t ; $ & l t ; / s t r i n g & g t ;  
             & l t ; / v a l u e & g t ;  
         & l t ; / i t e m & g t ;  
         & l t ; i t e m & g t ;  
             & l t ; k e y & g t ;  
                 & l t ; s t r i n g & g t ; T a x J u r i s d i c t i o n I D & l t ; / s t r i n g & g t ;  
             & l t ; / k e y & g t ;  
             & l t ; v a l u e & g t ;  
                 & l t ; s t r i n g & g t ; $ & l t ; / s t r i n g & g t ;  
             & l t ; / v a l u e & g t ;  
         & l t ; / i t e m & g t ;  
         & l t ; i t e m & g t ;  
             & l t ; k e y & g t ;  
                 & l t ; s t r i n g & g t ; S u b m i t t e d A m o u n t & l t ; / s t r i n g & g t ;  
             & l t ; / k e y & g t ;  
             & l t ; v a l u e & g t ;  
                 & l t ; s t r i n g & g t ; $ & l t ; / s t r i n g & g t ;  
             & l t ; / v a l u e & g t ;  
         & l t ; / i t e m & g t ;  
         & l t ; i t e m & g t ;  
             & l t ; k e y & g t ;  
                 & l t ; s t r i n g & g t ; A m o u n t & l t ; / s t r i n g & g t ;  
             & l t ; / k e y & g t ;  
             & l t ; v a l u e & g t ;  
                 & l t ; s t r i n g & g t ; $ & l t ; / s t r i n g & g t ;  
             & l t ; / v a l u e & g t ;  
         & l t ; / i t e m & g t ;  
         & l t ; i t e m & g t ;  
             & l t ; k e y & g t ;  
                 & l t ; s t r i n g & g t ; W h o M a d e L a s t C h a n g e & l t ; / s t r i n g & g t ;  
             & l t ; / k e y & g t ;  
             & l t ; v a l u e & g t ;  
                 & l t ; s t r i n g & g t ; $ & l t ; / s t r i n g & g t ;  
             & l t ; / v a l u e & g t ;  
         & l t ; / i t e m & g t ;  
         & l t ; i t e m & g t ;  
             & l t ; k e y & g t ;  
                 & l t ; s t r i n g & g t ; D a t e O f L a s t C h a n g e & l t ; / s t r i n g & g t ;  
             & l t ; / k e y & g t ;  
             & l t ; v a l u e & g t ;  
                 & l t ; s t r i n g & g t ; $ & l t ; / s t r i n g & g t ;  
             & l t ; / v a l u e & g t ;  
         & l t ; / i t e m & g t ;  
     & l t ; / C o l u m n C u r r e n c y S y m b o l & g t ;  
     & l t ; C o l u m n P o s i t i v e P a t t e r n & g t ; 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 & l t ; s t r i n g & g t ; F u n d C o d e & l t ; / s t r i n g & g t ;  
             & l t ; / k e y & g t ;  
             & l t ; v a l u e & g t ;  
                 & l t ; i n t & g t ; 0 & l t ; / i n t & g t ;  
             & l t ; / v a l u e & g t ;  
         & l t ; / i t e m & g t ;  
         & l t ; i t e m & g t ;  
             & l t ; k e y & g t ;  
                 & l t ; s t r i n g & g t ; B u d g e t R e v e n u e C o d e & l t ; / s t r i n g & g t ;  
             & l t ; / k e y & g t ;  
             & l t ; v a l u e & g t ;  
                 & l t ; i n t & g t ; 0 & l t ; / i n t & g t ;  
             & l t ; / v a l u e & g t ;  
         & l t ; / i t e m & g t ;  
         & l t ; i t e m & g t ;  
             & l t ; k e y & g t ;  
                 & l t ; s t r i n g & g t ; T a x J u r i s d i c t i o n I D & l t ; / s t r i n g & g t ;  
             & l t ; / k e y & g t ;  
             & l t ; v a l u e & g t ;  
                 & l t ; i n t & g t ; 0 & l t ; / i n t & g t ;  
             & l t ; / v a l u e & g t ;  
         & l t ; / i t e m & g t ;  
         & l t ; i t e m & g t ;  
             & l t ; k e y & g t ;  
                 & l t ; s t r i n g & g t ; S u b m i t t e d A m o u n t & l t ; / s t r i n g & g t ;  
             & l t ; / k e y & g t ;  
             & l t ; v a l u e & g t ;  
                 & l t ; i n t & g t ; 0 & l t ; / i n t & g t ;  
             & l t ; / v a l u e & g t ;  
         & l t ; / i t e m & g t ;  
         & l t ; i t e m & g t ;  
             & l t ; k e y & g t ;  
                 & l t ; s t r i n g & g t ; A m o u n t & l t ; / s t r i n g & g t ; 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 & l t ; / C o l u m n P o s i t i v e P a t t e r n & g t ;  
     & l t ; C o l u m n N e g a t i v e P a t t e r n & g t ; 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 & l t ; s t r i n g & g t ; F u n d C o d e & l t ; / s t r i n g & g t ;  
             & l t ; / k e y & g t ;  
             & l t ; v a l u e & g t ;  
                 & l t ; i n t & g t ; 0 & l t ; / i n t & g t ;  
             & l t ; / v a l u e & g t ;  
         & l t ; / i t e m & g t ;  
         & l t ; i t e m & g t ;  
             & l t ; k e y & g t ;  
                 & l t ; s t r i n g & g t ; B u d g e t R e v e n u e C o d e & l t ; / s t r i n g & g t ;  
             & l t ; / k e y & g t ;  
             & l t ; v a l u e & g t ;  
                 & l t ; i n t & g t ; 0 & l t ; / i n t & g t ;  
             & l t ; / v a l u e & g t ;  
         & l t ; / i t e m & g t ;  
         & l t ; i t e m & g t ;  
             & l t ; k e y & g t ;  
                 & l t ; s t r i n g & g t ; T a x J u r i s d i c t i o n I D & l t ; / s t r i n g & g t ;  
             & l t ; / k e y & g t ;  
             & l t ; v a l u e & g t ;  
                 & l t ; i n t & g t ; 0 & l t ; / i n t & g t ;  
             & l t ; / v a l u e & g t ;  
         & l t ; / i t e m & g t ;  
         & l t ; i t e m & g t ;  
             & l t ; k e y & g t ;  
                 & l t ; s t r i n g & g t ; S u b m i t t e d A m o u n t & l t ; / s t r i n g & g t ;  
             & l t ; / k e y & g t ;  
             & l t ; v a l u e & g t ;  
                 & l t ; i n t & g t ; 0 & l t ; / i n t & g t ;  
             & l t ; / v a l u e & g t ;  
         & l t ; / i t e m & g t ;  
         & l t ; i t e m & g t ;  
             & l t ; k e y & g t ;  
                 & l t ; s t r i n g & g t ; A m o u n t & l t ; / s t r i n g & g t ; 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 & l t ; / C o l u m n N e g a t i v e P a t t e r n & g t ;  
     & l t ; C o l u m n W i d t h s & g t ;  
         & l t ; i t e m & g t ;  
             & l t ; k e y & g t ;  
                 & l t ; s t r i n g & g t ; L E & l t ; / s t r i n g & g t ;  
             & l t ; / k e y & g t ;  
             & l t ; v a l u e & g t ;  
                 & l t ; i n t & g t ; 6 6 & l t ; / i n t & g t ;  
             & l t ; / v a l u e & g t ;  
         & l t ; / i t e m & g t ;  
         & l t ; i t e m & g t ;  
             & l t ; k e y & g t ;  
                 & l t ; s t r i n g & g t ; S t a t e F y & l t ; / s t r i n g & g t ;  
             & l t ; / k e y & g t ;  
             & l t ; v a l u e & g t ;  
                 & l t ; i n t & g t ; 9 9 & l t ; / i n t & g t ;  
             & l t ; / v a l u e & g t ;  
         & l t ; / i t e m & g t ;  
         & l t ; i t e m & g t ;  
             & l t ; k e y & g t ;  
                 & l t ; s t r i n g & g t ; F u n d C o d e & l t ; / s t r i n g & g t ;  
             & l t ; / k e y & g t ;  
             & l t ; v a l u e & g t ;  
                 & l t ; i n t & g t ; 1 1 6 & l t ; / i n t & g t ;  
             & l t ; / v a l u e & g t ;  
         & l t ; / i t e m & g t ;  
         & l t ; i t e m & g t ;  
             & l t ; k e y & g t ;  
                 & l t ; s t r i n g & g t ; B u d g e t R e v e n u e C o d e & l t ; / s t r i n g & g t ;  
             & l t ; / k e y & g t ;  
             & l t ; v a l u e & g t ;  
                 & l t ; i n t & g t ; 1 8 4 & l t ; / i n t & g t ;  
             & l t ; / v a l u e & g t ;  
         & l t ; / i t e m & g t ;  
         & l t ; i t e m & g t ;  
             & l t ; k e y & g t ;  
                 & l t ; s t r i n g & g t ; T a x J u r i s d i c t i o n I D & l t ; / s t r i n g & g t ;  
             & l t ; / k e y & g t ;  
             & l t ; v a l u e & g t ;  
                 & l t ; i n t & g t ; 1 5 6 & l t ; / i n t & g t ;  
             & l t ; / v a l u e & g t ;  
         & l t ; / i t e m & g t ;  
         & l t ; i t e m & g t ;  
             & l t ; k e y & g t ;  
                 & l t ; s t r i n g & g t ; S u b m i t t e d A m o u n t & l t ; / s t r i n g & g t ;  
             & l t ; / k e y & g t ;  
             & l t ; v a l u e & g t ;  
                 & l t ; i n t & g t ; 1 6 8 & l t ; / i n t & g t ;  
             & l t ; / v a l u e & g t ;  
         & l t ; / i t e m & g t ;  
         & l t ; i t e m & g t ;  
             & l t ; k e y & g t ;  
                 & l t ; s t r i n g & g t ; A m o u n t & l t ; / s t r i n g & g t ;  
             & l t ; / k e y & g t ;  
             & l t ; v a l u e & g t ;  
                 & l t ; i n t & g t ; 1 0 3 & l t ; / i n t & g t ;  
             & l t ; / v a l u e & g t ;  
         & l t ; / i t e m & g t ;  
         & l t ; i t e m & g t ;  
             & l t ; k e y & g t ;  
                 & l t ; s t r i n g & g t ; W h o M a d e L a s t C h a n g e & l t ; / s t r i n g & g t ;  
             & l t ; / k e y & g t ;  
             & l t ; v a l u e & g t ;  
                 & l t ; i n t & g t ; 1 8 7 & l t ; / i n t & g t ;  
             & l t ; / v a l u e & g t ;  
         & l t ; / i t e m & g t ;  
         & l t ; i t e m & g t ;  
             & l t ; k e y & g t ;  
                 & l t ; s t r i n g & g t ; D a t e O f L a s t C h a n g e & l t ; / s t r i n g & g t ;  
             & l t ; / k e y & g t ;  
             & l t ; v a l u e & g t ;  
                 & l t ; i n t & g t ; 1 6 7 & l t ; / i n t & g t ;  
             & l t ; / v a l u e & g t ;  
         & l t ; / i t e m & g t ;  
     & l t ; / C o l u m n W i d t h s & g t ;  
     & l t ; C o l u m n D i s p l a y I n d e x & g t ;  
         & l t ; i t e m & g t ;  
             & l t ; k e y & g t ;  
                 & l t ; s t r i n g & g t ; L E & l t ; / s t r i n g & g t ;  
             & l t ; / k e y & g t ;  
             & l t ; v a l u e & g t ;  
                 & l t ; i n t & g t ; 0 & l t ; / i n t & g t ;  
             & l t ; / v a l u e & g t ;  
         & l t ; / i t e m & g t ;  
         & l t ; i t e m & g t ;  
             & l t ; k e y & g t ;  
                 & l t ; s t r i n g & g t ; S t a t e F y & l t ; / s t r i n g & g t ;  
             & l t ; / k e y & g t ;  
             & l t ; v a l u e & g t ;  
                 & l t ; i n t & g t ; 1 & l t ; / i n t & g t ;  
             & l t ; / v a l u e & g t ;  
         & l t ; / i t e m & g t ;  
         & l t ; i t e m & g t ;  
             & l t ; k e y & g t ;  
                 & l t ; s t r i n g & g t ; F u n d C o d e & l t ; / s t r i n g & g t ;  
             & l t ; / k e y & g t ;  
             & l t ; v a l u e & g t ;  
                 & l t ; i n t & g t ; 2 & l t ; / i n t & g t ;  
             & l t ; / v a l u e & g t ;  
         & l t ; / i t e m & g t ;  
         & l t ; i t e m & g t ;  
             & l t ; k e y & g t ;  
                 & l t ; s t r i n g & g t ; B u d g e t R e v e n u e C o d e & l t ; / s t r i n g & g t ;  
             & l t ; / k e y & g t ;  
             & l t ; v a l u e & g t ;  
                 & l t ; i n t & g t ; 3 & l t ; / i n t & g t ;  
             & l t ; / v a l u e & g t ;  
         & l t ; / i t e m & g t ;  
         & l t ; i t e m & g t ;  
             & l t ; k e y & g t ;  
                 & l t ; s t r i n g & g t ; T a x J u r i s d i c t i o n I D & l t ; / s t r i n g & g t ;  
             & l t ; / k e y & g t ;  
             & l t ; v a l u e & g t ;  
                 & l t ; i n t & g t ; 4 & l t ; / i n t & g t ;  
             & l t ; / v a l u e & g t ;  
         & l t ; / i t e m & g t ;  
         & l t ; i t e m & g t ;  
             & l t ; k e y & g t ;  
                 & l t ; s t r i n g & g t ; S u b m i t t e d A m o u n t & l t ; / s t r i n g & g t ;  
             & l t ; / k e y & g t ;  
             & l t ; v a l u e & g t ;  
                 & l t ; i n t & g t ; 5 & l t ; / i n t & g t ;  
             & l t ; / v a l u e & g t ;  
         & l t ; / i t e m & g t ;  
         & l t ; i t e m & g t ;  
             & l t ; k e y & g t ;  
                 & l t ; s t r i n g & g t ; A m o u n t & l t ; / s t r i n g & g t ;  
             & l t ; / k e y & g t ;  
             & l t ; v a l u e & g t ;  
                 & l t ; i n t & g t ; 6 & l t ; / i n t & g t ;  
             & l t ; / v a l u e & g t ;  
         & l t ; / i t e m & g t ;  
         & l t ; i t e m & g t ;  
             & l t ; k e y & g t ;  
                 & l t ; s t r i n g & g t ; W h o M a d e L a s t C h a n g e & l t ; / s t r i n g & g t ;  
             & l t ; / k e y & g t ;  
             & l t ; v a l u e & g t ;  
                 & l t ; i n t & g t ; 7 & l t ; / i n t & g t ;  
             & l t ; / v a l u e & g t ;  
         & l t ; / i t e m & g t ;  
         & l t ; i t e m & g t ;  
             & l t ; k e y & g t ;  
                 & l t ; s t r i n g & g t ; D a t e O f L a s t C h a n g e & l t ; / s t r i n g & g t ;  
             & l t ; / k e y & g t ;  
             & l t ; v a l u e & g t ;  
                 & l t ; i n t & g t ; 8 & l t ; / i n t & g t ;  
             & l t ; / v a l u e & g t ;  
         & l t ; / i t e m & g t ;  
     & l t ; / C o l u m n D i s p l a y I n d e x & g t ;  
     & l t ; C o l u m n F r o z e n   / & g t ;  
     & l t ; C o l u m n H i d d e n   / & g t ;  
     & l t ; C o l u m n C h e c k e d & g t ;  
         & l t ; i t e m & g t ;  
             & l t ; k e y & g t ;  
                 & l t ; s t r i n g & g t ; L E & l t ; / s t r i n g & g t ;  
             & l t ; / k e y & g t ;  
             & l t ; v a l u e & g t ;  
                 & l t ; b o o l e a n & g t ; t r u e & l t ; / b o o l e a n & g t ;  
             & l t ; / v a l u e & g t ;  
         & l t ; / i t e m & g t ;  
         & l t ; i t e m & g t ;  
             & l t ; k e y & g t ;  
                 & l t ; s t r i n g & g t ; S t a t e F y & l t ; / s t r i n g & g t ;  
             & l t ; / k e y & g t ;  
             & l t ; v a l u e & g t ;  
                 & l t ; b o o l e a n & g t ; t r u e & l t ; / b o o l e a n & g t ;  
             & l t ; / v a l u e & g t ;  
         & l t ; / i t e m & g t ;  
         & l t ; i t e m & g t ;  
             & l t ; k e y & g t ;  
                 & l t ; s t r i n g & g t ; F u n d C o d e & l t ; / s t r i n g & g t ;  
             & l t ; / k e y & g t ;  
             & l t ; v a l u e & g t ;  
                 & l t ; b o o l e a n & g t ; t r u e & l t ; / b o o l e a n & g t ;  
             & l t ; / v a l u e & g t ;  
         & l t ; / i t e m & g t ;  
         & l t ; i t e m & g t ;  
             & l t ; k e y & g t ;  
                 & l t ; s t r i n g & g t ; B u d g e t R e v e n u e C o d e & l t ; / s t r i n g & g t ;  
             & l t ; / k e y & g t ;  
             & l t ; v a l u e & g t ;  
                 & l t ; b o o l e a n & g t ; t r u e & l t ; / b o o l e a n & g t ;  
             & l t ; / v a l u e & g t ;  
         & l t ; / i t e m & g t ;  
         & l t ; i t e m & g t ;  
             & l t ; k e y & g t ;  
                 & l t ; s t r i n g & g t ; T a x J u r i s d i c t i o n I D & l t ; / s t r i n g & g t ;  
             & l t ; / k e y & g t ;  
             & l t ; v a l u e & g t ;  
                 & l t ; b o o l e a n & g t ; f a l s e & l t ; / b o o l e a n & g t ;  
             & l t ; / v a l u e & g t ;  
         & l t ; / i t e m & g t ;  
         & l t ; i t e m & g t ;  
             & l t ; k e y & g t ;  
                 & l t ; s t r i n g & g t ; S u b m i t t e d A m o u n t & l t ; / s t r i n g & g t ;  
             & l t ; / k e y & g t ;  
             & l t ; v a l u e & g t ;  
                 & l t ; b o o l e a n & g t ; f a l s e & l t ; / b o o l e a n & g t ;  
             & l t ; / v a l u e & g t ;  
         & l t ; / i t e m & g t ;  
         & l t ; i t e m & g t ;  
             & l t ; k e y & g t ;  
                 & l t ; s t r i n g & g t ; A m o u n t & l t ; / s t r i n g & g t ;  
             & l t ; / k e y & g t ;  
             & l t ; v a l u e & g t ;  
                 & l t ; b o o l e a n & g t ; t r u e & l t ; / b o o l e a n & g t ;  
             & l t ; / v a l u e & g t ;  
         & l t ; / i t e m & g t ;  
         & l t ; i t e m & g t ;  
             & l t ; k e y & g t ;  
                 & l t ; s t r i n g & g t ; W h o M a d e L a s t C h a n g e & l t ; / s t r i n g & g t ;  
             & l t ; / k e y & g t ;  
             & l t ; v a l u e & g t ;  
                 & l t ; b o o l e a n & g t ; f a l s e & l t ; / b o o l e a n & g t ;  
             & l t ; / v a l u e & g t ;  
         & l t ; / i t e m & g t ;  
         & l t ; i t e m & g t ;  
             & l t ; k e y & g t ;  
                 & l t ; s t r i n g & g t ; D a t e O f L a s t C h a n g e & l t ; / s t r i n g & g t ;  
             & l t ; / k e y & g t ;  
             & l t ; v a l u e & g t ;  
                 & l t ; b o o l e a n & g t ; f a l s e & l t ; / b o o l e a n & g t ;  
             & l t ; / v a l u e & g t ;  
         & l t ; / i t e m & g t ;  
     & l t ; / C o l u m n C h e c k e d & g t ;  
     & l t ; C o l u m n F i l t e r & g t ;  
         & l t ; i t e m & g t ;  
             & l t ; k e y & g t ;  
                 & l t ; s t r i n g & g t ; F u n d C o d e & l t ; / s t r i n g & g t ;  
             & l t ; / k e y & g t ;  
             & l t ; v a l u e & g t ;  
                 & l t ; F i l t e r E x p r e s s i o n   x s i : n i l = " t r u e "   / & g t ;  
             & l t ; / v a l u e & g t ;  
         & l t ; / i t e m & g t ;  
     & l t ; / C o l u m n F i l t e r & g t ;  
     & l t ; S e l e c t i o n F i l t e r & g t ;  
         & l t ; i t e m & g t ;  
             & l t ; k e y & g t ;  
                 & l t ; s t r i n g & g t ; F u n d C o d e & l t ; / s t r i n g & g t ;  
             & l t ; / k e y & g t ;  
             & l t ; v a l u e & g t ;  
                 & l t ; S e l e c t i o n F i l t e r & g t ;  
                     & l t ; S e l e c t i o n T y p e & g t ; S e l e c t & l t ; / S e l e c t i o n T y p e & g t ;  
                     & l t ; I t e m s & g t ;  
                         & l t ; a n y T y p e   x s i : t y p e = " x s d : s t r i n g " & g t ; 0 1 & l t ; / a n y T y p e & g t ;  
                     & l t ; / I t e m s & g t ;  
                 & l t ; / S e l e c t i o n F i l t e r & g t ;  
             & l t ; / v a l u e & g t ;  
         & l t ; / i t e m & g t ;  
     & l t ; / S e l e c t i o n F i l t e r & g t ;  
     & l t ; F i l t e r P a r a m e t e r s & g t ;  
         & l t ; i t e m & g t ;  
             & l t ; k e y & g t ;  
                 & l t ; s t r i n g & g t ; F u n d C o d e & l t ; / s t r i n g & g t ;  
             & l t ; / k e y & g t ;  
             & l t ; v a l u e & g t ;  
                 & l t ; C o m m a n d P a r a m e t e r s   / & g t ;  
             & l t ; / v a l u e & g t ;  
         & l t ; / i t e m & g t ;  
     & l t ; / F i l t e r P a r a m e t e r s & g t ;  
     & l t ; I s S o r t D e s c e n d i n g & g t ; f a l s e & l t ; / I s S o r t D e s c e n d i n g & g t ;  
 & l t ; / T a b l e W i d g e t G r i d S e r i a l i z a t i o n & g t ; ] ] & g t ; & l t ; / A n n o t a t i o n C o n t e n t & g t ; & l t ; / G e m i n i & g t ; < / 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 S t a t e F y < / A t t r i b u t e I D > < O v e r r i d e B e h a v i o r > N o n e < / O v e r r i d e B e h a v i o r > < N a m e > S t a t e F y < / N a m e > < / A t t r i b u t e R e l a t i o n s h i p > < A t t r i b u t e R e l a t i o n s h i p > < A t t r i b u t e I D > F u n d C o d e < / A t t r i b u t e I D > < O v e r r i d e B e h a v i o r > N o n e < / O v e r r i d e B e h a v i o r > < N a m e > F u n d C o d e < / N a m e > < / A t t r i b u t e R e l a t i o n s h i p > < A t t r i b u t e R e l a t i o n s h i p > < A t t r i b u t e I D > B u d g e t R e v e n u e C o d e < / A t t r i b u t e I D > < O v e r r i d e B e h a v i o r > N o n e < / O v e r r i d e B e h a v i o r > < N a m e > B u d g e t R e v e n u e C o d e < / N a m e > < / A t t r i b u t e R e l a t i o n s h i p > < A t t r i b u t e R e l a t i o n s h i p > < A t t r i b u t e I D > A m o u n t < / A t t r i b u t e I D > < O v e r r i d e B e h a v i o r > N o n e < / O v e r r i d e B e h a v i o r > < N a m e > A m o u n t < / 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 _ x 0 0 3 7 _ f e b 2 6 8 a - 0 d 6 e - 4 6 9 c - 9 2 5 a - 5 4 b e c 0 1 1 3 6 a a < / T a b l e I D > < C o l u m n I D > L E < / C o l u m n I D > < / S o u r c e > < / K e y C o l u m n > < / K e y C o l u m n s > < N a m e C o l u m n > < N u l l P r o c e s s i n g > Z e r o O r B l a n k < / N u l l P r o c e s s i n g > < D a t a T y p e > W C h a r < / D a t a T y p e > < D a t a S i z e > 1 3 1 0 7 2 < / D a t a S i z e > < I n v a l i d X m l C h a r a c t e r s > R e m o v e < / I n v a l i d X m l C h a r a c t e r s > < S o u r c e   x s i : t y p e = " C o l u m n B i n d i n g " > < T a b l e I D > _ x 0 0 3 7 _ f e b 2 6 8 a - 0 d 6 e - 4 6 9 c - 9 2 5 a - 5 4 b e c 0 1 1 3 6 a a < / T a b l e I D > < C o l u m n I D > L E < / C o l u m n I D > < / S o u r c e > < / N a m e C o l u m n > < O r d e r B y > K e y < / O r d e r B y > < / A t t r i b u t e > < A t t r i b u t e > < I D > S t a t e F y < / I D > < N a m e > S t a t e F y < / N a m e > < K e y C o l u m n s > < K e y C o l u m n > < N u l l P r o c e s s i n g > P r e s e r v e < / N u l l P r o c e s s i n g > < D a t a T y p e > B i g I n t < / D a t a T y p e > < D a t a S i z e > - 1 < / D a t a S i z e > < I n v a l i d X m l C h a r a c t e r s > R e m o v e < / I n v a l i d X m l C h a r a c t e r s > < S o u r c e   x s i : t y p e = " C o l u m n B i n d i n g " > < T a b l e I D > _ x 0 0 3 7 _ f e b 2 6 8 a - 0 d 6 e - 4 6 9 c - 9 2 5 a - 5 4 b e c 0 1 1 3 6 a a < / T a b l e I D > < C o l u m n I D > S t a t e F y < / C o l u m n I D > < / S o u r c e > < / K e y C o l u m n > < / K e y C o l u m n s > < N a m e C o l u m n > < N u l l P r o c e s s i n g > Z e r o O r B l a n k < / N u l l P r o c e s s i n g > < D a t a T y p e > W C h a r < / D a t a T y p e > < D a t a S i z e > - 1 < / D a t a S i z e > < I n v a l i d X m l C h a r a c t e r s > R e m o v e < / I n v a l i d X m l C h a r a c t e r s > < S o u r c e   x s i : t y p e = " C o l u m n B i n d i n g " > < T a b l e I D > _ x 0 0 3 7 _ f e b 2 6 8 a - 0 d 6 e - 4 6 9 c - 9 2 5 a - 5 4 b e c 0 1 1 3 6 a a < / T a b l e I D > < C o l u m n I D > S t a t e F y < / C o l u m n I D > < / S o u r c e > < / N a m e C o l u m n > < O r d e r B y > K e y < / O r d e r B y > < / A t t r i b u t e > < A t t r i b u t e > < I D > F u n d C o d e < / I D > < N a m e > F u n d C o d e < / N a m e > < K e y C o l u m n s > < K e y C o l u m n > < N u l l P r o c e s s i n g > P r e s e r v e < / N u l l P r o c e s s i n g > < D a t a T y p e > W C h a r < / D a t a T y p e > < D a t a S i z e > 1 3 1 0 7 2 < / D a t a S i z e > < I n v a l i d X m l C h a r a c t e r s > R e m o v e < / I n v a l i d X m l C h a r a c t e r s > < S o u r c e   x s i : t y p e = " C o l u m n B i n d i n g " > < T a b l e I D > _ x 0 0 3 7 _ f e b 2 6 8 a - 0 d 6 e - 4 6 9 c - 9 2 5 a - 5 4 b e c 0 1 1 3 6 a a < / T a b l e I D > < C o l u m n I D > F u n d C o d e < / C o l u m n I D > < / S o u r c e > < / K e y C o l u m n > < / K e y C o l u m n s > < N a m e C o l u m n > < N u l l P r o c e s s i n g > Z e r o O r B l a n k < / N u l l P r o c e s s i n g > < D a t a T y p e > W C h a r < / D a t a T y p e > < D a t a S i z e > 1 3 1 0 7 2 < / D a t a S i z e > < I n v a l i d X m l C h a r a c t e r s > R e m o v e < / I n v a l i d X m l C h a r a c t e r s > < S o u r c e   x s i : t y p e = " C o l u m n B i n d i n g " > < T a b l e I D > _ x 0 0 3 7 _ f e b 2 6 8 a - 0 d 6 e - 4 6 9 c - 9 2 5 a - 5 4 b e c 0 1 1 3 6 a a < / T a b l e I D > < C o l u m n I D > F u n d C o d e < / C o l u m n I D > < / S o u r c e > < / N a m e C o l u m n > < O r d e r B y > K e y < / O r d e r B y > < / A t t r i b u t e > < A t t r i b u t e > < I D > B u d g e t R e v e n u e C o d e < / I D > < N a m e > B u d g e t R e v e n u e C o d e < / N a m e > < K e y C o l u m n s > < K e y C o l u m n > < N u l l P r o c e s s i n g > P r e s e r v e < / N u l l P r o c e s s i n g > < D a t a T y p e > W C h a r < / D a t a T y p e > < D a t a S i z e > 1 3 1 0 7 2 < / D a t a S i z e > < I n v a l i d X m l C h a r a c t e r s > R e m o v e < / I n v a l i d X m l C h a r a c t e r s > < S o u r c e   x s i : t y p e = " C o l u m n B i n d i n g " > < T a b l e I D > _ x 0 0 3 7 _ f e b 2 6 8 a - 0 d 6 e - 4 6 9 c - 9 2 5 a - 5 4 b e c 0 1 1 3 6 a a < / T a b l e I D > < C o l u m n I D > B u d g e t R e v e n u e C o d e < / C o l u m n I D > < / S o u r c e > < / K e y C o l u m n > < / K e y C o l u m n s > < N a m e C o l u m n > < N u l l P r o c e s s i n g > Z e r o O r B l a n k < / N u l l P r o c e s s i n g > < D a t a T y p e > W C h a r < / D a t a T y p e > < D a t a S i z e > 1 3 1 0 7 2 < / D a t a S i z e > < I n v a l i d X m l C h a r a c t e r s > R e m o v e < / I n v a l i d X m l C h a r a c t e r s > < S o u r c e   x s i : t y p e = " C o l u m n B i n d i n g " > < T a b l e I D > _ x 0 0 3 7 _ f e b 2 6 8 a - 0 d 6 e - 4 6 9 c - 9 2 5 a - 5 4 b e c 0 1 1 3 6 a a < / T a b l e I D > < C o l u m n I D > B u d g e t R e v e n u e C o d e < / C o l u m n I D > < / S o u r c e > < / N a m e C o l u m n > < O r d e r B y > K e y < / O r d e r B y > < / A t t r i b u t e > < A t t r i b u t e > < I D > A m o u n t < / I D > < N a m e > A m o u n t < / N a m e > < K e y C o l u m n s > < K e y C o l u m n > < N u l l P r o c e s s i n g > P r e s e r v e < / N u l l P r o c e s s i n g > < D a t a T y p e > D o u b l e < / D a t a T y p e > < D a t a S i z e > - 1 < / D a t a S i z e > < I n v a l i d X m l C h a r a c t e r s > R e m o v e < / I n v a l i d X m l C h a r a c t e r s > < S o u r c e   x s i : t y p e = " C o l u m n B i n d i n g " > < T a b l e I D > _ x 0 0 3 7 _ f e b 2 6 8 a - 0 d 6 e - 4 6 9 c - 9 2 5 a - 5 4 b e c 0 1 1 3 6 a a < / T a b l e I D > < C o l u m n I D > A m o u n t < / C o l u m n I D > < / S o u r c e > < / K e y C o l u m n > < / K e y C o l u m n s > < N a m e C o l u m n > < N u l l P r o c e s s i n g > Z e r o O r B l a n k < / N u l l P r o c e s s i n g > < D a t a T y p e > W C h a r < / D a t a T y p e > < D a t a S i z e > - 1 < / D a t a S i z e > < I n v a l i d X m l C h a r a c t e r s > R e m o v e < / I n v a l i d X m l C h a r a c t e r s > < S o u r c e   x s i : t y p e = " C o l u m n B i n d i n g " > < T a b l e I D > _ x 0 0 3 7 _ f e b 2 6 8 a - 0 d 6 e - 4 6 9 c - 9 2 5 a - 5 4 b e c 0 1 1 3 6 a a < / T a b l e I D > < C o l u m n I D > A m o u n t 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 b 6 4 2 5 0 4 6 - 3 e 4 e - 4 6 2 4 - 9 8 3 b - 5 a e a 2 4 f 5 c b 2 c < / I D > < N a m e > t b l M F D S A < / 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 & l t ; s t r i n g & g t ; L E & l t ; / s t r i n g & g t ;  
             & l t ; / k e y & g t ;  
             & l t ; v a l u e & g t ;  
                 & l t ; s t r i n g & g t ; T e x t & l t ; / s t r i n g & g t ;  
             & l t ; / v a l u e & g t ;  
         & l t ; / i t e m & g t ;  
         & l t ; i t e m & g t ;  
             & l t ; k e y & g t ;  
                 & l t ; s t r i n g & g t ; S t a t e F Y & l t ; / s t r i n g & g t ;  
             & l t ; / k e y & g t ;  
             & l t ; v a l u e & g t ;  
                 & l t ; s t r i n g & g t ; G e n e r a l & l t ; / s t r i n g & g t ;  
             & l t ; / v a l u e & g t ;  
         & l t ; / i t e m & g t ;  
         & l t ; i t e m & g t ;  
             & l t ; k e y & g t ;  
                 & l t ; s t r i n g & g t ; B u d g e t U n i t & l t ; / s t r i n g & g t ;  
             & l t ; / k e y & g t ;  
             & l t ; v a l u e & g t ;  
                 & l t ; s t r i n g & g t ; T e x t & l t ; / s t r i n g & g t ;  
             & l t ; / v a l u e & g t ;  
         & l t ; / i t e m & g t ;  
         & l t ; i t e m & g t ;  
             & l t ; k e y & g t ;  
                 & l t ; s t r i n g & g t ; S u b m i t t e d P e r A N B E n t i t l e m e n t & l t ; / s t r i n g & g t ;  
             & l t ; / k e y & g t ;  
             & l t ; v a l u e & g t ;  
                 & l t ; s t r i n g & g t ; G e n e r a l & l t ; / s t r i n g & g t ;  
             & l t ; / v a l u e & g t ;  
         & l t ; / i t e m & g t ;  
         & l t ; i t e m & g t ;  
             & l t ; k e y & g t ;  
                 & l t ; s t r i n g & g t ; B u d g e t e d P e r A N B E n t i t l e m e n t & l t ; / s t r i n g & g t ;  
             & l t ; / k e y & g t ;  
             & l t ; v a l u e & g t ;  
                 & l t ; s t r i n g & g t ; G e n e r a l & l t ; / s t r i n g & g t ;  
             & l t ; / v a l u e & g t ;  
         & l t ; / i t e m & g t ;  
         & l t ; i t e m & g t ;  
             & l t ; k e y & g t ;  
                 & l t ; s t r i n g & g t ; C u r r e n t P e r A N B E n t i t l e m e n t & l t ; / s t r i n g & g t ;  
             & l t ; / k e y & g t ;  
             & l t ; v a l u e & g t ;  
                 & l t ; s t r i n g & g t ; G e n e r a l & l t ; / s t r i n g & g t ;  
             & l t ; / v a l u e & g t ;  
         & l t ; / i t e m & g t ;  
         & l t ; i t e m & g t ;  
             & l t ; k e y & g t ;  
                 & l t ; s t r i n g & g t ; S u b m i t t e d B a s i c E n t i t l e m e n t & l t ; / s t r i n g & g t ;  
             & l t ; / k e y & g t ;  
             & l t ; v a l u e & g t ;  
                 & l t ; s t r i n g & g t ; G e n e r a l & l t ; / s t r i n g & g t ;  
             & l t ; / v a l u e & g t ;  
         & l t ; / i t e m & g t ;  
         & l t ; i t e m & g t ;  
             & l t ; k e y & g t ;  
                 & l t ; s t r i n g & g t ; B u d g e t e d B a s i c E n t i t l e m e n t & l t ; / s t r i n g & g t ;  
             & l t ; / k e y & g t ;  
             & l t ; v a l u e & g t ;  
                 & l t ; s t r i n g & g t ; G e n e r a l & l t ; / s t r i n g & g t ;  
             & l t ; / v a l u e & g t ;  
         & l t ; / i t e m & g t ;  
         & l t ; i t e m & g t ;  
             & l t ; k e y & g t ;  
                 & l t ; s t r i n g & g t ; C u r r e n t B a s i c E n t i t l e m e n t & l t ; / s t r i n g & g t ;  
             & l t ; / k e y & g t ;  
             & l t ; v a l u e & g t ;  
                 & l t ; s t r i n g & g t ; G e n e r a l & l t ; / s t r i n g & g t ;  
             & l t ; / v a l u e & g t ;  
         & l t ; / i t e m & g t ;  
         & l t ; i t e m & g t ;  
             & l t ; k e y & g t ;  
                 & l t ; s t r i n g & g t ; S u b m i t t e d D i r e c t S t a t e A i d & l t ; / s t r i n g & g t ;  
             & l t ; / k e y & g t ;  
             & l t ; v a l u e & g t ;  
                 & l t ; s t r i n g & g t ; G e n e r a l & l t ; / s t r i n g & g t ;  
             & l t ; / v a l u e & g t ;  
         & l t ; / i t e m & g t ;  
         & l t ; i t e m & g t ;  
             & l t ; k e y & g t ;  
                 & l t ; s t r i n g & g t ; B u d g e t e d D i r e c t S t a t e A i d & l t ; / s t r i n g & g t ;  
             & l t ; / k e y & g t ;  
             & l t ; v a l u e & g t ;  
                 & l t ; s t r i n g & g t ; G e n e r a l & l t ; / s t r i n g & g t ;  
             & l t ; / v a l u e & g t ;  
         & l t ; / i t e m & g t ;  
         & l t ; i t e m & g t ;  
             & l t ; k e y & g t ;  
                 & l t ; s t r i n g & g t ; C u r r e n t D i r e c t S t a t e A i d & l t ; / s t r i n g & g t ;  
             & l t ; / k e y & g t ;  
             & l t ; v a l u e & g t ;  
                 & l t ; s t r i n g & g t ; G e n e r a l & l t ; / s t r i n g & g t ;  
             & l t ; / v a l u e & g t ;  
         & l t ; / i t e m & g t ;  
         & l t ; i t e m & g t ;  
             & l t ; k e y & g t ;  
                 & l t ; s t r i n g & g t ; S u b m i t t e d P e r A N B E n t i t l e m e n t 3 Y e a r A v g & l t ; / s t r i n g & g t ;  
             & l t ; / k e y & g t ;  
             & l t ; v a l u e & g t ;  
                 & l t ; s t r i n g & g t ; G e n e r a l & l t ; / s t r i n g & g t ;  
             & l t ; / v a l u e & g t ;  
         & l t ; / i t e m & g t ;  
         & l t ; i t e m & g t ;  
             & l t ; k e y & g t ;  
                 & l t ; s t r i n g & g t ; B u d g e t e d P e r A N B E n t i t l e m e n t 3 Y e a r A v g & l t ; / s t r i n g & g t ;  
             & l t ; / k e y & g t ;  
             & l t ; v a l u e & g t ;  
                 & l t ; s t r i n g & g t ; G e n e r a l & l t ; / s t r i n g & g t ;  
             & l t ; / v a l u e & g t ;  
         & l t ; / i t e m & g t ;  
         & l t ; i t e m & g t ;  
             & l t ; k e y & g t ;  
                 & l t ; s t r i n g & g t ; C u r r e n t P e r A N B E n t i t l e m e n t 3 Y e a r A v g & l t ; / s t r i n g & g t ;  
             & l t ; / k e y & g t ;  
             & l t ; v a l u e & g t ;  
                 & l t ; s t r i n g & g t ; G e n e r a l & l t ; / s t r i n g & g t ;  
             & l t ; / v a l u e & g t ;  
         & l t ; / i t e m & g t ;  
         & l t ; i t e m & g t ;  
             & l t ; k e y & g t ;  
                 & l t ; s t r i n g & g t ; S u b m i t t e d B a s i c E n t i t l e m e n t 3 Y e a r A v g & l t ; / s t r i n g & g t ;  
             & l t ; / k e y & g t ;  
             & l t ; v a l u e & g t ;  
                 & l t ; s t r i n g & g t ; G e n e r a l & l t ; / s t r i n g & g t ;  
             & l t ; / v a l u e & g t ;  
         & l t ; / i t e m & g t ;  
         & l t ; i t e m & g t ;  
             & l t ; k e y & g t ;  
                 & l t ; s t r i n g & g t ; B u d g e t e d B a s i c E n t i t l e m e n t 3 Y e a r A v g & l t ; / s t r i n g & g t ;  
             & l t ; / k e y & g t ;  
             & l t ; v a l u e & g t ;  
                 & l t ; s t r i n g & g t ; G e n e r a l & l t ; / s t r i n g & g t ;  
             & l t ; / v a l u e & g t ;  
         & l t ; / i t e m & g t ;  
         & l t ; i t e m & g t ;  
             & l t ; k e y & g t ;  
                 & l t ; s t r i n g & g t ; C u r r e n t B a s i c E n t i t l e m e n t 3 Y e a r A v g & l t ; / s t r i n g & g t ;  
             & l t ; / k e y & g t ;  
             & l t ; v a l u e & g t ;  
                 & l t ; s t r i n g & g t ; G e n e r a l & l t ; / s t r i n g & g t ;  
             & l t ; / v a l u e & g t ;  
         & l t ; / i t e m & g t ;  
         & l t ; i t e m & g t ;  
             & l t ; k e y & g t ;  
                 & l t ; s t r i n g & g t ; S u b m i t t e d P e r A N B E n t i t l e m e n t B u d g e t L i m i t a t i o n & l t ; / s t r i n g & g t ;  
             & l t ; / k e y & g t ;  
             & l t ; v a l u e & g t ;  
                 & l t ; s t r i n g & g t ; G e n e r a l & l t ; / s t r i n g & g t ;  
             & l t ; / v a l u e & g t ;  
         & l t ; / i t e m & g t ;  
         & l t ; i t e m & g t ;  
             & l t ; k e y & g t ;  
                 & l t ; s t r i n g & g t ; B u d g e t e d P e r A N B E n t i t l e m e n t B u d g e t L i m i t a t i o n & l t ; / s t r i n g & g t ;  
             & l t ; / k e y & g t ;  
             & l t ; v a l u e & g t ;  
                 & l t ; s t r i n g & g t ; G e n e r a l & l t ; / s t r i n g & g t ;  
             & l t ; / v a l u e & g t ;  
         & l t ; / i t e m & g t ;  
         & l t ; i t e m & g t ;  
             & l t ; k e y & g t ;  
                 & l t ; s t r i n g & g t ; C u r r e n t P e r A N B E n t i t l e m e n t B u d g e t L i m i t a t i o n & l t ; / s t r i n g & g t ;  
             & l t ; / k e y & g t ;  
             & l t ; v a l u e & g t ;  
                 & l t ; s t r i n g & g t ; G e n e r a l & l t ; / s t r i n g & g t ;  
             & l t ; / v a l u e & g t ;  
         & l t ; / i t e m & g t ;  
         & l t ; i t e m & g t ;  
             & l t ; k e y & g t ;  
                 & l t ; s t r i n g & g t ; S u b m i t t e d B a s i c E n t i t l e m e n t B u d g e t L i m i t a t i o n & l t ; / s t r i n g & g t ;  
             & l t ; / k e y & g t ;  
             & l t ; v a l u e & g t ;  
                 & l t ; s t r i n g & g t ; G e n e r a l & l t ; / s t r i n g & g t ;  
             & l t ; / v a l u e & g t ;  
         & l t ; / i t e m & g t ;  
         & l t ; i t e m & g t ;  
             & l t ; k e y & g t ;  
                 & l t ; s t r i n g & g t ; B u d g e t e d B a s i c E n t i t l e m e n t B u d g e t L i m i t a t i o n & l t ; / s t r i n g & g t ;  
             & l t ; / k e y & g t ;  
             & l t ; v a l u e & g t ;  
                 & l t ; s t r i n g & g t ; G e n e r a l & l t ; / s t r i n g & g t ;  
             & l t ; / v a l u e & g t ;  
         & l t ; / i t e m & g t ;  
         & l t ; i t e m & g t ;  
             & l t ; k e y & g t ;  
                 & l t ; s t r i n g & g t ; C u r r e n t B a s i c E n t i t l e m e n t B u d g e t L i m i t a t i o n & l t ; / s t r i n g & g t ;  
             & l t ; / k e y & g t ;  
             & l t ; v a l u e & g t ;  
                 & l t ; s t r i n g & g t ; G e n e r a l & l t ; / s t r i n g & g t ;  
             & l t ; / v a l u e & g t ;  
         & l t ; / i t e m & g t ;  
         & l t ; i t e m & g t ;  
             & l t ; k e y & g t ;  
                 & l t ; s t r i n g & g t ; W h o M a d e L a s t C h a n g e & l t ; / s t r i n g & g t ;  
             & l t ; / k e y & g t ;  
             & l t ; v a l u e & g t ;  
                 & l t ; s t r i n g & g t ; T e x t & l t ; / s t r i n g & g t ;  
             & l t ; / v a l u e & g t ;  
         & l t ; / i t e m & g t ;  
         & l t ; i t e m & g t ;  
             & l t ; k e y & g t ;  
                 & l t ; s t r i n g & g t ; D a t e O f L a s t C h a n g e & l t ; / s t r i n g & g t ;  
             & l t ; / k e y & g t ;  
             & l t ; v a l u e & g t ;  
                 & l t ; s t r i n g & g t ; D a t e S h o r t D a t e P a t t e r n & l t ; / s t r i n g & g t ;  
             & l t ; / v a l u e & g t ;  
         & l t ; / i t e m & g t ;  
     & l t ; / C o l u m n F o r m a t & g t ;  
     & l t ; C o l u m n A c c u r a c y & g t ; 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 & l t ; s t r i n g & g t ; S u b m i t t e d P e r A N B E n t i t l e m e n t & l t ; / s t r i n g & g t ;  
             & l t ; / k e y & g t ;  
             & l t ; v a l u e & g t ;  
                 & l t ; i n t & g t ; 0 & l t ; / i n t & g t ;  
             & l t ; / v a l u e & g t ;  
         & l t ; / i t e m & g t ;  
         & l t ; i t e m & g t ;  
             & l t ; k e y & g t ;  
                 & l t ; s t r i n g & g t ; B u d g e t e d P e r A N B E n t i t l e m e n t & l t ; / s t r i n g & g t ;  
             & l t ; / k e y & g t ;  
             & l t ; v a l u e & g t ;  
                 & l t ; i n t & g t ; 0 & l t ; / i n t & g t ;  
             & l t ; / v a l u e & g t ;  
         & l t ; / i t e m & g t ;  
         & l t ; i t e m & g t ;  
             & l t ; k e y & g t ;  
                 & l t ; s t r i n g & g t ; C u r r e n t P e r A N B E n t i t l e m e n t & l t ; / s t r i n g & g t ;  
             & l t ; / k e y & g t ;  
             & l t ; v a l u e & g t ;  
                 & l t ; i n t & g t ; 0 & l t ; / i n t & g t ;  
             & l t ; / v a l u e & g t ;  
         & l t ; / i t e m & g t ;  
         & l t ; i t e m & g t ;  
             & l t ; k e y & g t ;  
                 & l t ; s t r i n g & g t ; S u b m i t t e d B a s i c E n t i t l e m e n t & l t ; / s t r i n g & g t ;  
             & l t ; / k e y & g t ;  
             & l t ; v a l u e & g t ;  
                 & l t ; i n t & g t ; 0 & l t ; / i n t & g t ;  
             & l t ; / v a l u e & g t ;  
         & l t ; / i t e m & g t ;  
         & l t ; i t e m & g t ;  
             & l t ; k e y & g t ;  
                 & l t ; s t r i n g & g t ; B u d g e t e d B a s i c E n t i t l e m e n t & l t ; / s t r i n g & g t ;  
             & l t ; / k e y & g t ;  
             & l t ; v a l u e & g t ;  
                 & l t ; i n t & g t ; 0 & l t ; / i n t & g t ;  
             & l t ; / v a l u e & g t ;  
         & l t ; / i t e m & g t ;  
         & l t ; i t e m & g t ;  
             & l t ; k e y & g t ;  
                 & l t ; s t r i n g & g t ; C u r r e n t B a s i c E n t i t l e m e n t & l t ; / s t r i n g & g t ;  
             & l t ; / k e y & g t ;  
             & l t ; v a l u e & g t ;  
                 & l t ; i n t & g t ; 0 & l t ; / i n t & g t ;  
             & l t ; / v a l u e & g t ;  
         & l t ; / i t e m & g t ;  
         & l t ; i t e m & g t ;  
             & l t ; k e y & g t ;  
                 & l t ; s t r i n g & g t ; S u b m i t t e d D i r e c t S t a t e A i d & l t ; / s t r i n g & g t ;  
             & l t ; / k e y & g t ;  
             & l t ; v a l u e & g t ;  
                 & l t ; i n t & g t ; 0 & l t ; / i n t & g t ;  
             & l t ; / v a l u e & g t ;  
         & l t ; / i t e m & g t ;  
         & l t ; i t e m & g t ;  
             & l t ; k e y & g t ;  
                 & l t ; s t r i n g & g t ; B u d g e t e d D i r e c t S t a t e A i d & l t ; / s t r i n g & g t ;  
             & l t ; / k e y & g t ;  
             & l t ; v a l u e & g t ;  
                 & l t ; i n t & g t ; 0 & l t ; / i n t & g t ;  
             & l t ; / v a l u e & g t ;  
         & l t ; / i t e m & g t ;  
         & l t ; i t e m & g t ;  
             & l t ; k e y & g t ;  
                 & l t ; s t r i n g & g t ; C u r r e n t D i r e c t S t a t e A i d & l t ; / s t r i n g & g t ;  
             & l t ; / k e y & g t ;  
             & l t ; v a l u e & g t ;  
                 & l t ; i n t & g t ; 0 & l t ; / i n t & g t ;  
             & l t ; / v a l u e & g t ;  
         & l t ; / i t e m & g t ;  
         & l t ; i t e m & g t ;  
             & l t ; k e y & g t ;  
                 & l t ; s t r i n g & g t ; S u b m i t t e d P e r A N B E n t i t l e m e n t 3 Y e a r A v g & l t ; / s t r i n g & g t ;  
             & l t ; / k e y & g t ;  
             & l t ; v a l u e & g t ;  
                 & l t ; i n t & g t ; 0 & l t ; / i n t & g t ;  
             & l t ; / v a l u e & g t ;  
         & l t ; / i t e m & g t ;  
         & l t ; i t e m & g t ;  
             & l t ; k e y & g t ;  
                 & l t ; s t r i n g & g t ; B u d g e t e d P e r A N B E n t i t l e m e n t 3 Y e a r A v g & l t ; / s t r i n g & g t ;  
             & l t ; / k e y & g t ;  
             & l t ; v a l u e & g t ;  
                 & l t ; i n t & g t ; 0 & l t ; / i n t & g t ;  
             & l t ; / v a l u e & g t ;  
         & l t ; / i t e m & g t ;  
         & l t ; i t e m & g t ;  
             & l t ; k e y & g t ;  
                 & l t ; s t r i n g & g t ; C u r r e n t P e r A N B E n t i t l e m e n t 3 Y e a r A v g & l t ; / s t r i n g & g t ;  
             & l t ; / k e y & g t ;  
             & l t ; v a l u e & g t ;  
                 & l t ; i n t & g t ; 0 & l t ; / i n t & g t ;  
             & l t ; / v a l u e & g t ;  
         & l t ; / i t e m & g t ;  
         & l t ; i t e m & g t ;  
             & l t ; k e y & g t ;  
                 & l t ; s t r i n g & g t ; S u b m i t t e d B a s i c E n t i t l e m e n t 3 Y e a r A v g & l t ; / s t r i n g & g t ;  
             & l t ; / k e y & g t ;  
             & l t ; v a l u e & g t ;  
                 & l t ; i n t & g t ; 0 & l t ; / i n t & g t ;  
             & l t ; / v a l u e & g t ;  
         & l t ; / i t e m & g t ;  
         & l t ; i t e m & g t ;  
             & l t ; k e y & g t ;  
                 & l t ; s t r i n g & g t ; B u d g e t e d B a s i c E n t i t l e m e n t 3 Y e a r A v g & l t ; / s t r i n g & g t ;  
             & l t ; / k e y & g t ;  
             & l t ; v a l u e & g t ;  
                 & l t ; i n t & g t ; 0 & l t ; / i n t & g t ;  
             & l t ; / v a l u e & g t ;  
         & l t ; / i t e m & g t ;  
         & l t ; i t e m & g t ;  
             & l t ; k e y & g t ;  
                 & l t ; s t r i n g & g t ; C u r r e n t B a s i c E n t i t l e m e n t 3 Y e a r A v g & l t ; / s t r i n g & g t ;  
             & l t ; / k e y & g t ;  
             & l t ; v a l u e & g t ;  
                 & l t ; i n t & g t ; 0 & l t ; / i n t & g t ;  
             & l t ; / v a l u e & g t ;  
         & l t ; / i t e m & g t ;  
         & l t ; i t e m & g t ;  
             & l t ; k e y & g t ;  
                 & l t ; s t r i n g & g t ; S u b m i t t e d P e r A N B E n t i t l e m e n t B u d g e t L i m i t a t i o n & l t ; / s t r i n g & g t ;  
             & l t ; / k e y & g t ;  
             & l t ; v a l u e & g t ;  
                 & l t ; i n t & g t ; 0 & l t ; / i n t & g t ;  
             & l t ; / v a l u e & g t ;  
         & l t ; / i t e m & g t ;  
         & l t ; i t e m & g t ;  
             & l t ; k e y & g t ;  
                 & l t ; s t r i n g & g t ; B u d g e t e d P e r A N B E n t i t l e m e n t B u d g e t L i m i t a t i o n & l t ; / s t r i n g & g t ;  
             & l t ; / k e y & g t ;  
             & l t ; v a l u e & g t ;  
                 & l t ; i n t & g t ; 0 & l t ; / i n t & g t ;  
             & l t ; / v a l u e & g t ;  
         & l t ; / i t e m & g t ;  
         & l t ; i t e m & g t ;  
             & l t ; k e y & g t ;  
                 & l t ; s t r i n g & g t ; C u r r e n t P e r A N B E n t i t l e m e n t B u d g e t L i m i t a t i o n & l t ; / s t r i n g & g t ;  
             & l t ; / k e y & g t ;  
             & l t ; v a l u e & g t ;  
                 & l t ; i n t & g t ; 0 & l t ; / i n t & g t ;  
             & l t ; / v a l u e & g t ;  
         & l t ; / i t e m & g t ;  
         & l t ; i t e m & g t ;  
             & l t ; k e y & g t ;  
                 & l t ; s t r i n g & g t ; S u b m i t t e d B a s i c E n t i t l e m e n t B u d g e t L i m i t a t i o n & l t ; / s t r i n g & g t ;  
             & l t ; / k e y & g t ;  
             & l t ; v a l u e & g t ;  
                 & l t ; i n t & g t ; 0 & l t ; / i n t & g t ;  
             & l t ; / v a l u e & g t ;  
         & l t ; / i t e m & g t ;  
         & l t ; i t e m & g t ;  
             & l t ; k e y & g t ;  
                 & l t ; s t r i n g & g t ; B u d g e t e d B a s i c E n t i t l e m e n t B u d g e t L i m i t a t i o n & l t ; / s t r i n g & g t ;  
             & l t ; / k e y & g t ;  
             & l t ; v a l u e & g t ;  
                 & l t ; i n t & g t ; 0 & l t ; / i n t & g t ;  
             & l t ; / v a l u e & g t ;  
         & l t ; / i t e m & g t ;  
         & l t ; i t e m & g t ;  
             & l t ; k e y & g t ;  
                 & l t ; s t r i n g & g t ; C u r r e n t B a s i c E n t i t l e m e n t B u d g e t L i m i t a t i o n & l t ; / s t r i n g & g t ; 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 & l t ; / C o l u m n A c c u r a c y & g t ;  
     & l t ; C o l u m n C u r r e n c y S y m b o l & g t ;  
         & l t ; i t e m & g t ;  
             & l t ; k e y & g t ;  
                 & l t ; s t r i n g & g t ; L E & l t ; / s t r i n g & g t ;  
             & l t ; / k e y & g t ;  
             & l t ; v a l u e & g t ;  
                 & l t ; s t r i n g & g t ; $ & l t ; / s t r i n g & g t ;  
             & l t ; / v a l u e & g t ;  
         & l t ; / i t e m & g t ;  
         & l t ; i t e m & g t ;  
             & l t ; k e y & g t ;  
                 & l t ; s t r i n g & g t ; S t a t e F Y & l t ; / s t r i n g & g t ;  
             & l t ; / k e y & g t ;  
             & l t ; v a l u e & g t ;  
                 & l t ; s t r i n g & g t ; $ & l t ; / s t r i n g & g t ;  
             & l t ; / v a l u e & g t ;  
         & l t ; / i t e m & g t ;  
         & l t ; i t e m & g t ;  
             & l t ; k e y & g t ;  
                 & l t ; s t r i n g & g t ; B u d g e t U n i t & l t ; / s t r i n g & g t ;  
             & l t ; / k e y & g t ;  
             & l t ; v a l u e & g t ;  
                 & l t ; s t r i n g & g t ; $ & l t ; / s t r i n g & g t ;  
             & l t ; / v a l u e & g t ;  
         & l t ; / i t e m & g t ;  
         & l t ; i t e m & g t ;  
             & l t ; k e y & g t ;  
                 & l t ; s t r i n g & g t ; S u b m i t t e d P e r A N B E n t i t l e m e n t & l t ; / s t r i n g & g t ;  
             & l t ; / k e y & g t ;  
             & l t ; v a l u e & g t ;  
                 & l t ; s t r i n g & g t ; $ & l t ; / s t r i n g & g t ;  
             & l t ; / v a l u e & g t ;  
         & l t ; / i t e m & g t ;  
         & l t ; i t e m & g t ;  
             & l t ; k e y & g t ;  
                 & l t ; s t r i n g & g t ; B u d g e t e d P e r A N B E n t i t l e m e n t & l t ; / s t r i n g & g t ;  
             & l t ; / k e y & g t ;  
             & l t ; v a l u e & g t ;  
                 & l t ; s t r i n g & g t ; $ & l t ; / s t r i n g & g t ;  
             & l t ; / v a l u e & g t ;  
         & l t ; / i t e m & g t ;  
         & l t ; i t e m & g t ;  
             & l t ; k e y & g t ;  
                 & l t ; s t r i n g & g t ; C u r r e n t P e r A N B E n t i t l e m e n t & l t ; / s t r i n g & g t ;  
             & l t ; / k e y & g t ;  
             & l t ; v a l u e & g t ;  
                 & l t ; s t r i n g & g t ; $ & l t ; / s t r i n g & g t ;  
             & l t ; / v a l u e & g t ;  
         & l t ; / i t e m & g t ;  
         & l t ; i t e m & g t ;  
             & l t ; k e y & g t ;  
                 & l t ; s t r i n g & g t ; S u b m i t t e d B a s i c E n t i t l e m e n t & l t ; / s t r i n g & g t ;  
             & l t ; / k e y & g t ;  
             & l t ; v a l u e & g t ;  
                 & l t ; s t r i n g & g t ; $ & l t ; / s t r i n g & g t ;  
             & l t ; / v a l u e & g t ;  
         & l t ; / i t e m & g t ;  
         & l t ; i t e m & g t ;  
             & l t ; k e y & g t ;  
                 & l t ; s t r i n g & g t ; B u d g e t e d B a s i c E n t i t l e m e n t & l t ; / s t r i n g & g t ;  
             & l t ; / k e y & g t ;  
             & l t ; v a l u e & g t ;  
                 & l t ; s t r i n g & g t ; $ & l t ; / s t r i n g & g t ;  
             & l t ; / v a l u e & g t ;  
         & l t ; / i t e m & g t ;  
         & l t ; i t e m & g t ;  
             & l t ; k e y & g t ;  
                 & l t ; s t r i n g & g t ; C u r r e n t B a s i c E n t i t l e m e n t & l t ; / s t r i n g & g t ;  
             & l t ; / k e y & g t ;  
             & l t ; v a l u e & g t ;  
                 & l t ; s t r i n g & g t ; $ & l t ; / s t r i n g & g t ;  
             & l t ; / v a l u e & g t ;  
         & l t ; / i t e m & g t ;  
         & l t ; i t e m & g t ;  
             & l t ; k e y & g t ;  
                 & l t ; s t r i n g & g t ; S u b m i t t e d D i r e c t S t a t e A i d & l t ; / s t r i n g & g t ;  
             & l t ; / k e y & g t ;  
             & l t ; v a l u e & g t ;  
                 & l t ; s t r i n g & g t ; $ & l t ; / s t r i n g & g t ;  
             & l t ; / v a l u e & g t ;  
         & l t ; / i t e m & g t ;  
         & l t ; i t e m & g t ;  
             & l t ; k e y & g t ;  
                 & l t ; s t r i n g & g t ; B u d g e t e d D i r e c t S t a t e A i d & l t ; / s t r i n g & g t ;  
             & l t ; / k e y & g t ;  
             & l t ; v a l u e & g t ;  
                 & l t ; s t r i n g & g t ; $ & l t ; / s t r i n g & g t ;  
             & l t ; / v a l u e & g t ;  
         & l t ; / i t e m & g t ;  
         & l t ; i t e m & g t ;  
             & l t ; k e y & g t ;  
                 & l t ; s t r i n g & g t ; C u r r e n t D i r e c t S t a t e A i d & l t ; / s t r i n g & g t ;  
             & l t ; / k e y & g t ;  
             & l t ; v a l u e & g t ;  
                 & l t ; s t r i n g & g t ; $ & l t ; / s t r i n g & g t ;  
             & l t ; / v a l u e & g t ;  
         & l t ; / i t e m & g t ;  
         & l t ; i t e m & g t ;  
             & l t ; k e y & g t ;  
                 & l t ; s t r i n g & g t ; S u b m i t t e d P e r A N B E n t i t l e m e n t 3 Y e a r A v g & l t ; / s t r i n g & g t ;  
             & l t ; / k e y & g t ;  
             & l t ; v a l u e & g t ;  
                 & l t ; s t r i n g & g t ; $ & l t ; / s t r i n g & g t ;  
             & l t ; / v a l u e & g t ;  
         & l t ; / i t e m & g t ;  
         & l t ; i t e m & g t ;  
             & l t ; k e y & g t ;  
                 & l t ; s t r i n g & g t ; B u d g e t e d P e r A N B E n t i t l e m e n t 3 Y e a r A v g & l t ; / s t r i n g & g t ;  
             & l t ; / k e y & g t ;  
             & l t ; v a l u e & g t ;  
                 & l t ; s t r i n g & g t ; $ & l t ; / s t r i n g & g t ;  
             & l t ; / v a l u e & g t ;  
         & l t ; / i t e m & g t ;  
         & l t ; i t e m & g t ;  
             & l t ; k e y & g t ;  
                 & l t ; s t r i n g & g t ; C u r r e n t P e r A N B E n t i t l e m e n t 3 Y e a r A v g & l t ; / s t r i n g & g t ;  
             & l t ; / k e y & g t ;  
             & l t ; v a l u e & g t ;  
                 & l t ; s t r i n g & g t ; $ & l t ; / s t r i n g & g t ;  
             & l t ; / v a l u e & g t ;  
         & l t ; / i t e m & g t ;  
         & l t ; i t e m & g t ;  
             & l t ; k e y & g t ;  
                 & l t ; s t r i n g & g t ; S u b m i t t e d B a s i c E n t i t l e m e n t 3 Y e a r A v g & l t ; / s t r i n g & g t ;  
             & l t ; / k e y & g t ;  
             & l t ; v a l u e & g t ;  
                 & l t ; s t r i n g & g t ; $ & l t ; / s t r i n g & g t ;  
             & l t ; / v a l u e & g t ;  
         & l t ; / i t e m & g t ;  
         & l t ; i t e m & g t ;  
             & l t ; k e y & g t ;  
                 & l t ; s t r i n g & g t ; B u d g e t e d B a s i c E n t i t l e m e n t 3 Y e a r A v g & l t ; / s t r i n g & g t ;  
             & l t ; / k e y & g t ;  
             & l t ; v a l u e & g t ;  
                 & l t ; s t r i n g & g t ; $ & l t ; / s t r i n g & g t ;  
             & l t ; / v a l u e & g t ;  
         & l t ; / i t e m & g t ;  
         & l t ; i t e m & g t ;  
             & l t ; k e y & g t ;  
                 & l t ; s t r i n g & g t ; C u r r e n t B a s i c E n t i t l e m e n t 3 Y e a r A v g & l t ; / s t r i n g & g t ;  
             & l t ; / k e y & g t ;  
             & l t ; v a l u e & g t ;  
                 & l t ; s t r i n g & g t ; $ & l t ; / s t r i n g & g t ;  
             & l t ; / v a l u e & g t ;  
         & l t ; / i t e m & g t ;  
         & l t ; i t e m & g t ;  
             & l t ; k e y & g t ;  
                 & l t ; s t r i n g & g t ; S u b m i t t e d P e r A N B E n t i t l e m e n t B u d g e t L i m i t a t i o n & l t ; / s t r i n g & g t ;  
             & l t ; / k e y & g t ;  
             & l t ; v a l u e & g t ;  
                 & l t ; s t r i n g & g t ; $ & l t ; / s t r i n g & g t ;  
             & l t ; / v a l u e & g t ;  
         & l t ; / i t e m & g t ;  
         & l t ; i t e m & g t ;  
             & l t ; k e y & g t ;  
                 & l t ; s t r i n g & g t ; B u d g e t e d P e r A N B E n t i t l e m e n t B u d g e t L i m i t a t i o n & l t ; / s t r i n g & g t ;  
             & l t ; / k e y & g t ;  
             & l t ; v a l u e & g t ;  
                 & l t ; s t r i n g & g t ; $ & l t ; / s t r i n g & g t ;  
             & l t ; / v a l u e & g t ;  
         & l t ; / i t e m & g t ;  
         & l t ; i t e m & g t ;  
             & l t ; k e y & g t ;  
                 & l t ; s t r i n g & g t ; C u r r e n t P e r A N B E n t i t l e m e n t B u d g e t L i m i t a t i o n & l t ; / s t r i n g & g t ;  
             & l t ; / k e y & g t ;  
             & l t ; v a l u e & g t ;  
                 & l t ; s t r i n g & g t ; $ & l t ; / s t r i n g & g t ;  
             & l t ; / v a l u e & g t ;  
         & l t ; / i t e m & g t ;  
         & l t ; i t e m & g t ;  
             & l t ; k e y & g t ;  
                 & l t ; s t r i n g & g t ; S u b m i t t e d B a s i c E n t i t l e m e n t B u d g e t L i m i t a t i o n & l t ; / s t r i n g & g t ;  
             & l t ; / k e y & g t ;  
             & l t ; v a l u e & g t ;  
                 & l t ; s t r i n g & g t ; $ & l t ; / s t r i n g & g t ;  
             & l t ; / v a l u e & g t ;  
         & l t ; / i t e m & g t ;  
         & l t ; i t e m & g t ;  
             & l t ; k e y & g t ;  
                 & l t ; s t r i n g & g t ; B u d g e t e d B a s i c E n t i t l e m e n t B u d g e t L i m i t a t i o n & l t ; / s t r i n g & g t ;  
             & l t ; / k e y & g t ;  
             & l t ; v a l u e & g t ;  
                 & l t ; s t r i n g & g t ; $ & l t ; / s t r i n g & g t ;  
             & l t ; / v a l u e & g t ;  
         & l t ; / i t e m & g t ;  
         & l t ; i t e m & g t ;  
             & l t ; k e y & g t ;  
                 & l t ; s t r i n g & g t ; C u r r e n t B a s i c E n t i t l e m e n t B u d g e t L i m i t a t i o n & l t ; / s t r i n g & g t ;  
             & l t ; / k e y & g t ;  
             & l t ; v a l u e & g t ;  
                 & l t ; s t r i n g & g t ; $ & l t ; / s t r i n g & g t ;  
             & l t ; / v a l u e & g t ;  
         & l t ; / i t e m & g t ;  
         & l t ; i t e m & g t ;  
             & l t ; k e y & g t ;  
                 & l t ; s t r i n g & g t ; W h o M a d e L a s t C h a n g e & l t ; / s t r i n g & g t ;  
             & l t ; / k e y & g t ;  
             & l t ; v a l u e & g t ;  
                 & l t ; s t r i n g & g t ; $ & l t ; / s t r i n g & g t ;  
             & l t ; / v a l u e & g t ;  
         & l t ; / i t e m & g t ;  
         & l t ; i t e m & g t ;  
             & l t ; k e y & g t ;  
                 & l t ; s t r i n g & g t ; D a t e O f L a s t C h a n g e & l t ; / s t r i n g & g t ;  
             & l t ; / k e y & g t ;  
             & l t ; v a l u e & g t ;  
                 & l t ; s t r i n g & g t ; $ & l t ; / s t r i n g & g t ;  
             & l t ; / v a l u e & g t ;  
         & l t ; / i t e m & g t ;  
     & l t ; / C o l u m n C u r r e n c y S y m b o l & g t ;  
     & l t ; C o l u m n P o s i t i v e P a t t e r n & g t ; 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 & l t ; s t r i n g & g t ; S u b m i t t e d P e r A N B E n t i t l e m e n t & l t ; / s t r i n g & g t ;  
             & l t ; / k e y & g t ;  
             & l t ; v a l u e & g t ;  
                 & l t ; i n t & g t ; 0 & l t ; / i n t & g t ;  
             & l t ; / v a l u e & g t ;  
         & l t ; / i t e m & g t ;  
         & l t ; i t e m & g t ;  
             & l t ; k e y & g t ;  
                 & l t ; s t r i n g & g t ; B u d g e t e d P e r A N B E n t i t l e m e n t & l t ; / s t r i n g & g t ;  
             & l t ; / k e y & g t ;  
             & l t ; v a l u e & g t ;  
                 & l t ; i n t & g t ; 0 & l t ; / i n t & g t ;  
             & l t ; / v a l u e & g t ;  
         & l t ; / i t e m & g t ;  
         & l t ; i t e m & g t ;  
             & l t ; k e y & g t ;  
                 & l t ; s t r i n g & g t ; C u r r e n t P e r A N B E n t i t l e m e n t & l t ; / s t r i n g & g t ;  
             & l t ; / k e y & g t ;  
             & l t ; v a l u e & g t ;  
                 & l t ; i n t & g t ; 0 & l t ; / i n t & g t ;  
             & l t ; / v a l u e & g t ;  
         & l t ; / i t e m & g t ;  
         & l t ; i t e m & g t ;  
             & l t ; k e y & g t ;  
                 & l t ; s t r i n g & g t ; S u b m i t t e d B a s i c E n t i t l e m e n t & l t ; / s t r i n g & g t ;  
             & l t ; / k e y & g t ;  
             & l t ; v a l u e & g t ;  
                 & l t ; i n t & g t ; 0 & l t ; / i n t & g t ;  
             & l t ; / v a l u e & g t ;  
         & l t ; / i t e m & g t ;  
         & l t ; i t e m & g t ;  
             & l t ; k e y & g t ;  
                 & l t ; s t r i n g & g t ; B u d g e t e d B a s i c E n t i t l e m e n t & l t ; / s t r i n g & g t ;  
             & l t ; / k e y & g t ;  
             & l t ; v a l u e & g t ;  
                 & l t ; i n t & g t ; 0 & l t ; / i n t & g t ;  
             & l t ; / v a l u e & g t ;  
         & l t ; / i t e m & g t ;  
         & l t ; i t e m & g t ;  
             & l t ; k e y & g t ;  
                 & l t ; s t r i n g & g t ; C u r r e n t B a s i c E n t i t l e m e n t & l t ; / s t r i n g & g t ;  
             & l t ; / k e y & g t ;  
             & l t ; v a l u e & g t ;  
                 & l t ; i n t & g t ; 0 & l t ; / i n t & g t ;  
             & l t ; / v a l u e & g t ;  
         & l t ; / i t e m & g t ;  
         & l t ; i t e m & g t ;  
             & l t ; k e y & g t ;  
                 & l t ; s t r i n g & g t ; S u b m i t t e d D i r e c t S t a t e A i d & l t ; / s t r i n g & g t ;  
             & l t ; / k e y & g t ;  
             & l t ; v a l u e & g t ;  
                 & l t ; i n t & g t ; 0 & l t ; / i n t & g t ;  
             & l t ; / v a l u e & g t ;  
         & l t ; / i t e m & g t ;  
         & l t ; i t e m & g t ;  
             & l t ; k e y & g t ;  
                 & l t ; s t r i n g & g t ; B u d g e t e d D i r e c t S t a t e A i d & l t ; / s t r i n g & g t ;  
             & l t ; / k e y & g t ;  
             & l t ; v a l u e & g t ;  
                 & l t ; i n t & g t ; 0 & l t ; / i n t & g t ;  
             & l t ; / v a l u e & g t ;  
         & l t ; / i t e m & g t ;  
         & l t ; i t e m & g t ;  
             & l t ; k e y & g t ;  
                 & l t ; s t r i n g & g t ; C u r r e n t D i r e c t S t a t e A i d & l t ; / s t r i n g & g t ;  
             & l t ; / k e y & g t ;  
             & l t ; v a l u e & g t ;  
                 & l t ; i n t & g t ; 0 & l t ; / i n t & g t ;  
             & l t ; / v a l u e & g t ;  
         & l t ; / i t e m & g t ;  
         & l t ; i t e m & g t ;  
             & l t ; k e y & g t ;  
                 & l t ; s t r i n g & g t ; S u b m i t t e d P e r A N B E n t i t l e m e n t 3 Y e a r A v g & l t ; / s t r i n g & g t ;  
             & l t ; / k e y & g t ;  
             & l t ; v a l u e & g t ;  
                 & l t ; i n t & g t ; 0 & l t ; / i n t & g t ;  
             & l t ; / v a l u e & g t ;  
         & l t ; / i t e m & g t ;  
         & l t ; i t e m & g t ;  
             & l t ; k e y & g t ;  
                 & l t ; s t r i n g & g t ; B u d g e t e d P e r A N B E n t i t l e m e n t 3 Y e a r A v g & l t ; / s t r i n g & g t ;  
             & l t ; / k e y & g t ;  
             & l t ; v a l u e & g t ;  
                 & l t ; i n t & g t ; 0 & l t ; / i n t & g t ;  
             & l t ; / v a l u e & g t ;  
         & l t ; / i t e m & g t ;  
         & l t ; i t e m & g t ;  
             & l t ; k e y & g t ;  
                 & l t ; s t r i n g & g t ; C u r r e n t P e r A N B E n t i t l e m e n t 3 Y e a r A v g & l t ; / s t r i n g & g t ;  
             & l t ; / k e y & g t ;  
             & l t ; v a l u e & g t ;  
                 & l t ; i n t & g t ; 0 & l t ; / i n t & g t ;  
             & l t ; / v a l u e & g t ;  
         & l t ; / i t e m & g t ;  
         & l t ; i t e m & g t ;  
             & l t ; k e y & g t ;  
                 & l t ; s t r i n g & g t ; S u b m i t t e d B a s i c E n t i t l e m e n t 3 Y e a r A v g & l t ; / s t r i n g & g t ;  
             & l t ; / k e y & g t ;  
             & l t ; v a l u e & g t ;  
                 & l t ; i n t & g t ; 0 & l t ; / i n t & g t ;  
             & l t ; / v a l u e & g t ;  
         & l t ; / i t e m & g t ;  
         & l t ; i t e m & g t ;  
             & l t ; k e y & g t ;  
                 & l t ; s t r i n g & g t ; B u d g e t e d B a s i c E n t i t l e m e n t 3 Y e a r A v g & l t ; / s t r i n g & g t ;  
             & l t ; / k e y & g t ;  
             & l t ; v a l u e & g t ;  
                 & l t ; i n t & g t ; 0 & l t ; / i n t & g t ;  
             & l t ; / v a l u e & g t ;  
         & l t ; / i t e m & g t ;  
         & l t ; i t e m & g t ;  
             & l t ; k e y & g t ;  
                 & l t ; s t r i n g & g t ; C u r r e n t B a s i c E n t i t l e m e n t 3 Y e a r A v g & l t ; / s t r i n g & g t ;  
             & l t ; / k e y & g t ;  
             & l t ; v a l u e & g t ;  
                 & l t ; i n t & g t ; 0 & l t ; / i n t & g t ;  
             & l t ; / v a l u e & g t ;  
         & l t ; / i t e m & g t ;  
         & l t ; i t e m & g t ;  
             & l t ; k e y & g t ;  
                 & l t ; s t r i n g & g t ; S u b m i t t e d P e r A N B E n t i t l e m e n t B u d g e t L i m i t a t i o n & l t ; / s t r i n g & g t ;  
             & l t ; / k e y & g t ;  
             & l t ; v a l u e & g t ;  
                 & l t ; i n t & g t ; 0 & l t ; / i n t & g t ;  
             & l t ; / v a l u e & g t ;  
         & l t ; / i t e m & g t ;  
         & l t ; i t e m & g t ;  
             & l t ; k e y & g t ;  
                 & l t ; s t r i n g & g t ; B u d g e t e d P e r A N B E n t i t l e m e n t B u d g e t L i m i t a t i o n & l t ; / s t r i n g & g t ;  
             & l t ; / k e y & g t ;  
             & l t ; v a l u e & g t ;  
                 & l t ; i n t & g t ; 0 & l t ; / i n t & g t ;  
             & l t ; / v a l u e & g t ;  
         & l t ; / i t e m & g t ;  
         & l t ; i t e m & g t ;  
             & l t ; k e y & g t ;  
                 & l t ; s t r i n g & g t ; C u r r e n t P e r A N B E n t i t l e m e n t B u d g e t L i m i t a t i o n & l t ; / s t r i n g & g t ;  
             & l t ; / k e y & g t ;  
             & l t ; v a l u e & g t ;  
                 & l t ; i n t & g t ; 0 & l t ; / i n t & g t ;  
             & l t ; / v a l u e & g t ;  
         & l t ; / i t e m & g t ;  
         & l t ; i t e m & g t ;  
             & l t ; k e y & g t ;  
                 & l t ; s t r i n g & g t ; S u b m i t t e d B a s i c E n t i t l e m e n t B u d g e t L i m i t a t i o n & l t ; / s t r i n g & g t ;  
             & l t ; / k e y & g t ;  
             & l t ; v a l u e & g t ;  
                 & l t ; i n t & g t ; 0 & l t ; / i n t & g t ;  
             & l t ; / v a l u e & g t ;  
         & l t ; / i t e m & g t ;  
         & l t ; i t e m & g t ;  
             & l t ; k e y & g t ;  
                 & l t ; s t r i n g & g t ; B u d g e t e d B a s i c E n t i t l e m e n t B u d g e t L i m i t a t i o n & l t ; / s t r i n g & g t ;  
             & l t ; / k e y & g t ;  
             & l t ; v a l u e & g t ;  
                 & l t ; i n t & g t ; 0 & l t ; / i n t & g t ;  
             & l t ; / v a l u e & g t ;  
         & l t ; / i t e m & g t ;  
         & l t ; i t e m & g t ;  
             & l t ; k e y & g t ;  
                 & l t ; s t r i n g & g t ; C u r r e n t B a s i c E n t i t l e m e n t B u d g e t L i m i t a t i o n & l t ; / s t r i n g & g t ; 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 & l t ; / C o l u m n P o s i t i v e P a t t e r n & g t ;  
     & l t ; C o l u m n N e g a t i v e P a t t e r n & g t ;  
         & l t ; i t e m & g t ;  
             & l t ; k e y & g t ;  
                 & l t ; s t r i n g & g t ; L E & l t ; / s t r i n g & g t ;  
             & l t ; / k e y & g t ;  
             & l t ; v a l u e & g t ;  
                 & l t ; i n t & g t ; 0 & l t ; / i n t & g t ;  
             & l t ; / v a l u e & g t ;  
         & l t ; / i t e m & g t ;  
         & l t ; i t e m & g t ;  
             & l t ; k e y & g t ;  
                 & l t ; s t r i n g & g t ; S t a t e F Y & l t ; / s t r i n g & g t ;  
             & l t ; / k e y & g t ;  
             & l t ; v a l u e & g t ;  
                 & l t ; i n t & g t ; 0 & l t ; / i n t & g t ;  
             & l t ; / v a l u e & g t ;  
         & l t ; / i t e m & g t ;  
         & l t ; i t e m & g t ;  
             & l t ; k e y & g t ;  
                 & l t ; s t r i n g & g t ; B u d g e t U n i t & l t ; / s t r i n g & g t ;  
             & l t ; / k e y & g t ;  
             & l t ; v a l u e & g t ;  
                 & l t ; i n t & g t ; 0 & l t ; / i n t & g t ;  
             & l t ; / v a l u e & g t ;  
         & l t ; / i t e m & g t ;  
         & l t ; i t e m & g t ;  
             & l t ; k e y & g t ;  
                 & l t ; s t r i n g & g t ; S u b m i t t e d P e r A N B E n t i t l e m e n t & l t ; / s t r i n g & g t ;  
             & l t ; / k e y & g t ;  
             & l t ; v a l u e & g t ;  
                 & l t ; i n t & g t ; 0 & l t ; / i n t & g t ;  
             & l t ; / v a l u e & g t ;  
         & l t ; / i t e m & g t ;  
         & l t ; i t e m & g t ;  
             & l t ; k e y & g t ;  
                 & l t ; s t r i n g & g t ; B u d g e t e d P e r A N B E n t i t l e m e n t & l t ; / s t r i n g & g t ;  
             & l t ; / k e y & g t ;  
             & l t ; v a l u e & g t ;  
                 & l t ; i n t & g t ; 0 & l t ; / i n t & g t ;  
             & l t ; / v a l u e & g t ;  
         & l t ; / i t e m & g t ;  
         & l t ; i t e m & g t ;  
             & l t ; k e y & g t ;  
                 & l t ; s t r i n g & g t ; C u r r e n t P e r A N B E n t i t l e m e n t & l t ; / s t r i n g & g t ;  
             & l t ; / k e y & g t ;  
             & l t ; v a l u e & g t ;  
                 & l t ; i n t & g t ; 0 & l t ; / i n t & g t ;  
             & l t ; / v a l u e & g t ;  
         & l t ; / i t e m & g t ;  
         & l t ; i t e m & g t ;  
             & l t ; k e y & g t ;  
                 & l t ; s t r i n g & g t ; S u b m i t t e d B a s i c E n t i t l e m e n t & l t ; / s t r i n g & g t ;  
             & l t ; / k e y & g t ;  
             & l t ; v a l u e & g t ;  
                 & l t ; i n t & g t ; 0 & l t ; / i n t & g t ;  
             & l t ; / v a l u e & g t ;  
         & l t ; / i t e m & g t ;  
         & l t ; i t e m & g t ;  
             & l t ; k e y & g t ;  
                 & l t ; s t r i n g & g t ; B u d g e t e d B a s i c E n t i t l e m e n t & l t ; / s t r i n g & g t ;  
             & l t ; / k e y & g t ;  
             & l t ; v a l u e & g t ;  
                 & l t ; i n t & g t ; 0 & l t ; / i n t & g t ;  
             & l t ; / v a l u e & g t ;  
         & l t ; / i t e m & g t ;  
         & l t ; i t e m & g t ;  
             & l t ; k e y & g t ;  
                 & l t ; s t r i n g & g t ; C u r r e n t B a s i c E n t i t l e m e n t & l t ; / s t r i n g & g t ;  
             & l t ; / k e y & g t ;  
             & l t ; v a l u e & g t ;  
                 & l t ; i n t & g t ; 0 & l t ; / i n t & g t ;  
             & l t ; / v a l u e & g t ;  
         & l t ; / i t e m & g t ;  
         & l t ; i t e m & g t ;  
             & l t ; k e y & g t ;  
                 & l t ; s t r i n g & g t ; S u b m i t t e d D i r e c t S t a t e A i d & l t ; / s t r i n g & g t ;  
             & l t ; / k e y & g t ;  
             & l t ; v a l u e & g t ;  
                 & l t ; i n t & g t ; 0 & l t ; / i n t & g t ;  
             & l t ; / v a l u e & g t ;  
         & l t ; / i t e m & g t ;  
         & l t ; i t e m & g t ;  
             & l t ; k e y & g t ;  
                 & l t ; s t r i n g & g t ; B u d g e t e d D i r e c t S t a t e A i d & l t ; / s t r i n g & g t ;  
             & l t ; / k e y & g t ;  
             & l t ; v a l u e & g t ;  
                 & l t ; i n t & g t ; 0 & l t ; / i n t & g t ;  
             & l t ; / v a l u e & g t ;  
         & l t ; / i t e m & g t ;  
         & l t ; i t e m & g t ;  
             & l t ; k e y & g t ;  
                 & l t ; s t r i n g & g t ; C u r r e n t D i r e c t S t a t e A i d & l t ; / s t r i n g & g t ;  
             & l t ; / k e y & g t ;  
             & l t ; v a l u e & g t ;  
                 & l t ; i n t & g t ; 0 & l t ; / i n t & g t ;  
             & l t ; / v a l u e & g t ;  
         & l t ; / i t e m & g t ;  
         & l t ; i t e m & g t ;  
             & l t ; k e y & g t ;  
                 & l t ; s t r i n g & g t ; S u b m i t t e d P e r A N B E n t i t l e m e n t 3 Y e a r A v g & l t ; / s t r i n g & g t ;  
             & l t ; / k e y & g t ;  
             & l t ; v a l u e & g t ;  
                 & l t ; i n t & g t ; 0 & l t ; / i n t & g t ;  
             & l t ; / v a l u e & g t ;  
         & l t ; / i t e m & g t ;  
         & l t ; i t e m & g t ;  
             & l t ; k e y & g t ;  
                 & l t ; s t r i n g & g t ; B u d g e t e d P e r A N B E n t i t l e m e n t 3 Y e a r A v g & l t ; / s t r i n g & g t ;  
             & l t ; / k e y & g t ;  
             & l t ; v a l u e & g t ;  
                 & l t ; i n t & g t ; 0 & l t ; / i n t & g t ;  
             & l t ; / v a l u e & g t ;  
         & l t ; / i t e m & g t ;  
         & l t ; i t e m & g t ;  
             & l t ; k e y & g t ;  
                 & l t ; s t r i n g & g t ; C u r r e n t P e r A N B E n t i t l e m e n t 3 Y e a r A v g & l t ; / s t r i n g & g t ;  
             & l t ; / k e y & g t ;  
             & l t ; v a l u e & g t ;  
                 & l t ; i n t & g t ; 0 & l t ; / i n t & g t ;  
             & l t ; / v a l u e & g t ;  
         & l t ; / i t e m & g t ;  
         & l t ; i t e m & g t ;  
             & l t ; k e y & g t ;  
                 & l t ; s t r i n g & g t ; S u b m i t t e d B a s i c E n t i t l e m e n t 3 Y e a r A v g & l t ; / s t r i n g & g t ;  
             & l t ; / k e y & g t ;  
             & l t ; v a l u e & g t ;  
                 & l t ; i n t & g t ; 0 & l t ; / i n t & g t ;  
             & l t ; / v a l u e & g t ;  
         & l t ; / i t e m & g t ;  
         & l t ; i t e m & g t ;  
             & l t ; k e y & g t ;  
                 & l t ; s t r i n g & g t ; B u d g e t e d B a s i c E n t i t l e m e n t 3 Y e a r A v g & l t ; / s t r i n g & g t ;  
             & l t ; / k e y & g t ;  
             & l t ; v a l u e & g t ;  
                 & l t ; i n t & g t ; 0 & l t ; / i n t & g t ;  
             & l t ; / v a l u e & g t ;  
         & l t ; / i t e m & g t ;  
         & l t ; i t e m & g t ;  
             & l t ; k e y & g t ;  
                 & l t ; s t r i n g & g t ; C u r r e n t B a s i c E n t i t l e m e n t 3 Y e a r A v g & l t ; / s t r i n g & g t ;  
             & l t ; / k e y & g t ;  
             & l t ; v a l u e & g t ;  
                 & l t ; i n t & g t ; 0 & l t ; / i n t & g t ;  
             & l t ; / v a l u e & g t ;  
         & l t ; / i t e m & g t ;  
         & l t ; i t e m & g t ;  
             & l t ; k e y & g t ;  
                 & l t ; s t r i n g & g t ; S u b m i t t e d P e r A N B E n t i t l e m e n t B u d g e t L i m i t a t i o n & l t ; / s t r i n g & g t ;  
             & l t ; / k e y & g t ;  
             & l t ; v a l u e & g t ;  
                 & l t ; i n t & g t ; 0 & l t ; / i n t & g t ;  
             & l t ; / v a l u e & g t ;  
         & l t ; / i t e m & g t ;  
         & l t ; i t e m & g t ;  
             & l t ; k e y & g t ;  
                 & l t ; s t r i n g & g t ; B u d g e t e d P e r A N B E n t i t l e m e n t B u d g e t L i m i t a t i o n & l t ; / s t r i n g & g t ;  
             & l t ; / k e y & g t ;  
             & l t ; v a l u e & g t ;  
                 & l t ; i n t & g t ; 0 & l t ; / i n t & g t ;  
             & l t ; / v a l u e & g t ;  
         & l t ; / i t e m & g t ;  
         & l t ; i t e m & g t ;  
             & l t ; k e y & g t ;  
                 & l t ; s t r i n g & g t ; C u r r e n t P e r A N B E n t i t l e m e n t B u d g e t L i m i t a t i o n & l t ; / s t r i n g & g t ;  
             & l t ; / k e y & g t ;  
             & l t ; v a l u e & g t ;  
                 & l t ; i n t & g t ; 0 & l t ; / i n t & g t ;  
             & l t ; / v a l u e & g t ;  
         & l t ; / i t e m & g t ;  
         & l t ; i t e m & g t ;  
             & l t ; k e y & g t ;  
                 & l t ; s t r i n g & g t ; S u b m i t t e d B a s i c E n t i t l e m e n t B u d g e t L i m i t a t i o n & l t ; / s t r i n g & g t ;  
             & l t ; / k e y & g t ;  
             & l t ; v a l u e & g t ;  
                 & l t ; i n t & g t ; 0 & l t ; / i n t & g t ;  
             & l t ; / v a l u e & g t ;  
         & l t ; / i t e m & g t ;  
         & l t ; i t e m & g t ;  
             & l t ; k e y & g t ;  
                 & l t ; s t r i n g & g t ; B u d g e t e d B a s i c E n t i t l e m e n t B u d g e t L i m i t a t i o n & l t ; / s t r i n g & g t ;  
             & l t ; / k e y & g t ;  
             & l t ; v a l u e & g t ;  
                 & l t ; i n t & g t ; 0 & l t ; / i n t & g t ;  
             & l t ; / v a l u e & g t ;  
         & l t ; / i t e m & g t ;  
         & l t ; i t e m & g t ;  
             & l t ; k e y & g t ;  
                 & l t ; s t r i n g & g t ; C u r r e n t B a s i c E n t i t l e m e n t B u d g e t L i m i t a t i o n & l t ; / s t r i n g & g t ;  
             & l t ; / k e y & g t ;  
             & l t ; v a l u e & g t ;  
                 & l t ; i n t & g t ; 0 & l t ; / i n t & g t ;  
             & l t ; / v a l u e & g t ;  
         & l t ; / i t e m & g t ;  
         & l t ; i t e m & g t ;  
             & l t ; k e y & g t ;  
                 & l t ; s t r i n g & g t ; W h o M a d e L a s t C h a n g e & l t ; / s t r i n g & g t ;  
             & l t ; / k e y & g t ;  
             & l t ; v a l u e & g t ;  
                 & l t ; i n t & g t ; 0 & l t ; / i n t & g t ;  
             & l t ; / v a l u e & g t ;  
         & l t ; / i t e m & g t ;  
         & l t ; i t e m & g t ;  
             & l t ; k e y & g t ;  
                 & l t ; s t r i n g & g t ; D a t e O f L a s t C h a n g e & l t ; / s t r i n g & g t ;  
             & l t ; / k e y & g t ;  
             & l t ; v a l u e & g t ;  
                 & l t ; i n t & g t ; 0 & l t ; / i n t & g t ;  
             & l t ; / v a l u e & g t ;  
         & l t ; / i t e m & g t ;  
     & l t ; / C o l u m n N e g a t i v e P a t t e r n & g t ;  
     & l t ; C o l u m n W i d t h s & g t ;  
         & l t ; i t e m & g t ;  
             & l t ; k e y & g t ;  
                 & l t ; s t r i n g & g t ; L E & l t ; / s t r i n g & g t ;  
             & l t ; / k e y & g t ;  
             & l t ; v a l u e & g t ;  
                 & l t ; i n t & g t ; 6 6 & l t ; / i n t & g t ;  
             & l t ; / v a l u e & g t ;  
         & l t ; / i t e m & g t ;  
         & l t ; i t e m & g t ;  
             & l t ; k e y & g t ;  
                 & l t ; s t r i n g & g t ; S t a t e F Y & l t ; / s t r i n g & g t ;  
             & l t ; / k e y & g t ;  
             & l t ; v a l u e & g t ;  
                 & l t ; i n t & g t ; 9 9 & l t ; / i n t & g t ;  
             & l t ; / v a l u e & g t ;  
         & l t ; / i t e m & g t ;  
         & l t ; i t e m & g t ;  
             & l t ; k e y & g t ;  
                 & l t ; s t r i n g & g t ; B u d g e t U n i t & l t ; / s t r i n g & g t ;  
             & l t ; / k e y & g t ;  
             & l t ; v a l u e & g t ;  
                 & l t ; i n t & g t ; 1 2 3 & l t ; / i n t & g t ;  
             & l t ; / v a l u e & g t ;  
         & l t ; / i t e m & g t ;  
         & l t ; i t e m & g t ;  
             & l t ; k e y & g t ;  
                 & l t ; s t r i n g & g t ; S u b m i t t e d P e r A N B E n t i t l e m e n t & l t ; / s t r i n g & g t ;  
             & l t ; / k e y & g t ;  
             & l t ; v a l u e & g t ;  
                 & l t ; i n t & g t ; 2 3 9 & l t ; / i n t & g t ;  
             & l t ; / v a l u e & g t ;  
         & l t ; / i t e m & g t ;  
         & l t ; i t e m & g t ;  
             & l t ; k e y & g t ;  
                 & l t ; s t r i n g & g t ; B u d g e t e d P e r A N B E n t i t l e m e n t & l t ; / s t r i n g & g t ;  
             & l t ; / k e y & g t ;  
             & l t ; v a l u e & g t ;  
                 & l t ; i n t & g t ; 2 3 4 & l t ; / i n t & g t ;  
             & l t ; / v a l u e & g t ;  
         & l t ; / i t e m & g t ;  
         & l t ; i t e m & g t ;  
             & l t ; k e y & g t ;  
                 & l t ; s t r i n g & g t ; C u r r e n t P e r A N B E n t i t l e m e n t & l t ; / s t r i n g & g t ;  
             & l t ; / k e y & g t ;  
             & l t ; v a l u e & g t ;  
                 & l t ; i n t & g t ; 2 2 1 & l t ; / i n t & g t ;  
             & l t ; / v a l u e & g t ;  
         & l t ; / i t e m & g t ;  
         & l t ; i t e m & g t ;  
             & l t ; k e y & g t ;  
                 & l t ; s t r i n g & g t ; S u b m i t t e d B a s i c E n t i t l e m e n t & l t ; / s t r i n g & g t ;  
             & l t ; / k e y & g t ;  
             & l t ; v a l u e & g t ;  
                 & l t ; i n t & g t ; 2 2 2 & l t ; / i n t & g t ;  
             & l t ; / v a l u e & g t ;  
         & l t ; / i t e m & g t ;  
         & l t ; i t e m & g t ;  
             & l t ; k e y & g t ;  
                 & l t ; s t r i n g & g t ; B u d g e t e d B a s i c E n t i t l e m e n t & l t ; / s t r i n g & g t ;  
             & l t ; / k e y & g t ;  
             & l t ; v a l u e & g t ;  
                 & l t ; i n t & g t ; 2 1 7 & l t ; / i n t & g t ;  
             & l t ; / v a l u e & g t ;  
         & l t ; / i t e m & g t ;  
         & l t ; i t e m & g t ;  
             & l t ; k e y & g t ;  
                 & l t ; s t r i n g & g t ; C u r r e n t B a s i c E n t i t l e m e n t & l t ; / s t r i n g & g t ;  
             & l t ; / k e y & g t ;  
             & l t ; v a l u e & g t ;  
                 & l t ; i n t & g t ; 2 0 4 & l t ; / i n t & g t ;  
             & l t ; / v a l u e & g t ;  
         & l t ; / i t e m & g t ;  
         & l t ; i t e m & g t ;  
             & l t ; k e y & g t ;  
                 & l t ; s t r i n g & g t ; S u b m i t t e d D i r e c t S t a t e A i d & l t ; / s t r i n g & g t ;  
             & l t ; / k e y & g t ;  
             & l t ; v a l u e & g t ;  
                 & l t ; i n t & g t ; 2 0 8 & l t ; / i n t & g t ;  
             & l t ; / v a l u e & g t ;  
         & l t ; / i t e m & g t ;  
         & l t ; i t e m & g t ;  
             & l t ; k e y & g t ;  
                 & l t ; s t r i n g & g t ; B u d g e t e d D i r e c t S t a t e A i d & l t ; / s t r i n g & g t ;  
             & l t ; / k e y & g t ;  
             & l t ; v a l u e & g t ;  
                 & l t ; i n t & g t ; 2 0 3 & l t ; / i n t & g t ;  
             & l t ; / v a l u e & g t ;  
         & l t ; / i t e m & g t ;  
         & l t ; i t e m & g t ;  
             & l t ; k e y & g t ;  
                 & l t ; s t r i n g & g t ; C u r r e n t D i r e c t S t a t e A i d & l t ; / s t r i n g & g t ;  
             & l t ; / k e y & g t ;  
             & l t ; v a l u e & g t ;  
                 & l t ; i n t & g t ; 1 9 0 & l t ; / i n t & g t ;  
             & l t ; / v a l u e & g t ;  
         & l t ; / i t e m & g t ;  
         & l t ; i t e m & g t ;  
             & l t ; k e y & g t ;  
                 & l t ; s t r i n g & g t ; S u b m i t t e d P e r A N B E n t i t l e m e n t 3 Y e a r A v g & l t ; / s t r i n g & g t ;  
             & l t ; / k e y & g t ;  
             & l t ; v a l u e & g t ;  
                 & l t ; i n t & g t ; 2 9 5 & l t ; / i n t & g t ;  
             & l t ; / v a l u e & g t ;  
         & l t ; / i t e m & g t ;  
         & l t ; i t e m & g t ;  
             & l t ; k e y & g t ;  
                 & l t ; s t r i n g & g t ; B u d g e t e d P e r A N B E n t i t l e m e n t 3 Y e a r A v g & l t ; / s t r i n g & g t ;  
             & l t ; / k e y & g t ;  
             & l t ; v a l u e & g t ;  
                 & l t ; i n t & g t ; 2 9 0 & l t ; / i n t & g t ;  
             & l t ; / v a l u e & g t ;  
         & l t ; / i t e m & g t ;  
         & l t ; i t e m & g t ;  
             & l t ; k e y & g t ;  
                 & l t ; s t r i n g & g t ; C u r r e n t P e r A N B E n t i t l e m e n t 3 Y e a r A v g & l t ; / s t r i n g & g t ;  
             & l t ; / k e y & g t ;  
             & l t ; v a l u e & g t ;  
                 & l t ; i n t & g t ; 2 7 7 & l t ; / i n t & g t ;  
             & l t ; / v a l u e & g t ;  
         & l t ; / i t e m & g t ;  
         & l t ; i t e m & g t ;  
             & l t ; k e y & g t ;  
                 & l t ; s t r i n g & g t ; S u b m i t t e d B a s i c E n t i t l e m e n t 3 Y e a r A v g & l t ; / s t r i n g & g t ;  
             & l t ; / k e y & g t ;  
             & l t ; v a l u e & g t ;  
                 & l t ; i n t & g t ; 2 7 8 & l t ; / i n t & g t ;  
             & l t ; / v a l u e & g t ;  
         & l t ; / i t e m & g t ;  
         & l t ; i t e m & g t ;  
             & l t ; k e y & g t ;  
                 & l t ; s t r i n g & g t ; B u d g e t e d B a s i c E n t i t l e m e n t 3 Y e a r A v g & l t ; / s t r i n g & g t ;  
             & l t ; / k e y & g t ;  
             & l t ; v a l u e & g t ;  
                 & l t ; i n t & g t ; 2 7 3 & l t ; / i n t & g t ;  
             & l t ; / v a l u e & g t ;  
         & l t ; / i t e m & g t ;  
         & l t ; i t e m & g t ;  
             & l t ; k e y & g t ;  
                 & l t ; s t r i n g & g t ; C u r r e n t B a s i c E n t i t l e m e n t 3 Y e a r A v g & l t ; / s t r i n g & g t ;  
             & l t ; / k e y & g t ;  
             & l t ; v a l u e & g t ;  
                 & l t ; i n t & g t ; 2 6 0 & l t ; / i n t & g t ;  
             & l t ; / v a l u e & g t ;  
         & l t ; / i t e m & g t ;  
         & l t ; i t e m & g t ;  
             & l t ; k e y & g t ;  
                 & l t ; s t r i n g & g t ; S u b m i t t e d P e r A N B E n t i t l e m e n t B u d g e t L i m i t a t i o n & l t ; / s t r i n g & g t ;  
             & l t ; / k e y & g t ;  
             & l t ; v a l u e & g t ;  
                 & l t ; i n t & g t ; 3 4 5 & l t ; / i n t & g t ;  
             & l t ; / v a l u e & g t ;  
         & l t ; / i t e m & g t ;  
         & l t ; i t e m & g t ;  
             & l t ; k e y & g t ;  
                 & l t ; s t r i n g & g t ; B u d g e t e d P e r A N B E n t i t l e m e n t B u d g e t L i m i t a t i o n & l t ; / s t r i n g & g t ;  
             & l t ; / k e y & g t ;  
             & l t ; v a l u e & g t ;  
                 & l t ; i n t & g t ; 3 4 0 & l t ; / i n t & g t ;  
             & l t ; / v a l u e & g t ;  
         & l t ; / i t e m & g t ;  
         & l t ; i t e m & g t ;  
             & l t ; k e y & g t ;  
                 & l t ; s t r i n g & g t ; C u r r e n t P e r A N B E n t i t l e m e n t B u d g e t L i m i t a t i o n & l t ; / s t r i n g & g t ;  
             & l t ; / k e y & g t ;  
             & l t ; v a l u e & g t ;  
                 & l t ; i n t & g t ; 3 2 7 & l t ; / i n t & g t ;  
             & l t ; / v a l u e & g t ;  
         & l t ; / i t e m & g t ;  
         & l t ; i t e m & g t ;  
             & l t ; k e y & g t ;  
                 & l t ; s t r i n g & g t ; S u b m i t t e d B a s i c E n t i t l e m e n t B u d g e t L i m i t a t i o n & l t ; / s t r i n g & g t ;  
             & l t ; / k e y & g t ;  
             & l t ; v a l u e & g t ;  
                 & l t ; i n t & g t ; 3 2 8 & l t ; / i n t & g t ;  
             & l t ; / v a l u e & g t ;  
         & l t ; / i t e m & g t ;  
         & l t ; i t e m & g t ;  
             & l t ; k e y & g t ;  
                 & l t ; s t r i n g & g t ; B u d g e t e d B a s i c E n t i t l e m e n t B u d g e t L i m i t a t i o n & l t ; / s t r i n g & g t ;  
             & l t ; / k e y & g t ;  
             & l t ; v a l u e & g t ;  
                 & l t ; i n t & g t ; 3 2 3 & l t ; / i n t & g t ;  
             & l t ; / v a l u e & g t ;  
         & l t ; / i t e m & g t ;  
         & l t ; i t e m & g t ;  
             & l t ; k e y & g t ;  
                 & l t ; s t r i n g & g t ; C u r r e n t B a s i c E n t i t l e m e n t B u d g e t L i m i t a t i o n & l t ; / s t r i n g & g t ;  
             & l t ; / k e y & g t ;  
             & l t ; v a l u e & g t ;  
                 & l t ; i n t & g t ; 3 1 0 & l t ; / i n t & g t ;  
             & l t ; / v a l u e & g t ;  
         & l t ; / i t e m & g t ;  
         & l t ; i t e m & g t ;  
             & l t ; k e y & g t ;  
                 & l t ; s t r i n g & g t ; W h o M a d e L a s t C h a n g e & l t ; / s t r i n g & g t ;  
             & l t ; / k e y & g t ;  
             & l t ; v a l u e & g t ;  
                 & l t ; i n t & g t ; 1 8 7 & l t ; / i n t & g t ;  
             & l t ; / v a l u e & g t ;  
         & l t ; / i t e m & g t ;  
         & l t ; i t e m & g t ;  
             & l t ; k e y & g t ;  
                 & l t ; s t r i n g & g t ; D a t e O f L a s t C h a n g e & l t ; / s t r i n g & g t ;  
             & l t ; / k e y & g t ;  
             & l t ; v a l u e & g t ;  
                 & l t ; i n t & g t ; 1 6 7 & l t ; / i n t & g t ;  
             & l t ; / v a l u e & g t ;  
         & l t ; / i t e m & g t ;  
     & l t ; / C o l u m n W i d t h s & g t ;  
     & l t ; C o l u m n D i s p l a y I n d e x & g t ;  
         & l t ; i t e m & g t ;  
             & l t ; k e y & g t ;  
                 & l t ; s t r i n g & g t ; L E & l t ; / s t r i n g & g t ;  
             & l t ; / k e y & g t ;  
             & l t ; v a l u e & g t ;  
                 & l t ; i n t & g t ; 0 & l t ; / i n t & g t ;  
             & l t ; / v a l u e & g t ;  
         & l t ; / i t e m & g t ;  
         & l t ; i t e m & g t ;  
             & l t ; k e y & g t ;  
                 & l t ; s t r i n g & g t ; S t a t e F Y & l t ; / s t r i n g & g t ;  
             & l t ; / k e y & g t ;  
             & l t ; v a l u e & g t ;  
                 & l t ; i n t & g t ; 1 & l t ; / i n t & g t ;  
             & l t ; / v a l u e & g t ;  
         & l t ; / i t e m & g t ;  
         & l t ; i t e m & g t ;  
             & l t ; k e y & g t ;  
                 & l t ; s t r i n g & g t ; B u d g e t U n i t & l t ; / s t r i n g & g t ;  
             & l t ; / k e y & g t ;  
             & l t ; v a l u e & g t ;  
                 & l t ; i n t & g t ; 2 & l t ; / i n t & g t ;  
             & l t ; / v a l u e & g t ;  
         & l t ; / i t e m & g t ;  
         & l t ; i t e m & g t ;  
             & l t ; k e y & g t ;  
                 & l t ; s t r i n g & g t ; S u b m i t t e d P e r A N B E n t i t l e m e n t & l t ; / s t r i n g & g t ;  
             & l t ; / k e y & g t ;  
             & l t ; v a l u e & g t ;  
                 & l t ; i n t & g t ; 3 & l t ; / i n t & g t ;  
             & l t ; / v a l u e & g t ;  
         & l t ; / i t e m & g t ;  
         & l t ; i t e m & g t ;  
             & l t ; k e y & g t ;  
                 & l t ; s t r i n g & g t ; B u d g e t e d P e r A N B E n t i t l e m e n t & l t ; / s t r i n g & g t ;  
             & l t ; / k e y & g t ;  
             & l t ; v a l u e & g t ;  
                 & l t ; i n t & g t ; 4 & l t ; / i n t & g t ;  
             & l t ; / v a l u e & g t ;  
         & l t ; / i t e m & g t ;  
         & l t ; i t e m & g t ;  
             & l t ; k e y & g t ;  
                 & l t ; s t r i n g & g t ; C u r r e n t P e r A N B E n t i t l e m e n t & l t ; / s t r i n g & g t ;  
             & l t ; / k e y & g t ;  
             & l t ; v a l u e & g t ;  
                 & l t ; i n t & g t ; 5 & l t ; / i n t & g t ;  
             & l t ; / v a l u e & g t ;  
         & l t ; / i t e m & g t ;  
         & l t ; i t e m & g t ;  
             & l t ; k e y & g t ;  
                 & l t ; s t r i n g & g t ; S u b m i t t e d B a s i c E n t i t l e m e n t & l t ; / s t r i n g & g t ;  
             & l t ; / k e y & g t ;  
             & l t ; v a l u e & g t ;  
                 & l t ; i n t & g t ; 6 & l t ; / i n t & g t ;  
             & l t ; / v a l u e & g t ;  
         & l t ; / i t e m & g t ;  
         & l t ; i t e m & g t ;  
             & l t ; k e y & g t ;  
                 & l t ; s t r i n g & g t ; B u d g e t e d B a s i c E n t i t l e m e n t & l t ; / s t r i n g & g t ;  
             & l t ; / k e y & g t ;  
             & l t ; v a l u e & g t ;  
                 & l t ; i n t & g t ; 7 & l t ; / i n t & g t ;  
             & l t ; / v a l u e & g t ;  
         & l t ; / i t e m & g t ;  
         & l t ; i t e m & g t ;  
             & l t ; k e y & g t ;  
                 & l t ; s t r i n g & g t ; C u r r e n t B a s i c E n t i t l e m e n t & l t ; / s t r i n g & g t ;  
             & l t ; / k e y & g t ;  
             & l t ; v a l u e & g t ;  
                 & l t ; i n t & g t ; 8 & l t ; / i n t & g t ;  
             & l t ; / v a l u e & g t ;  
         & l t ; / i t e m & g t ;  
         & l t ; i t e m & g t ;  
             & l t ; k e y & g t ;  
                 & l t ; s t r i n g & g t ; S u b m i t t e d D i r e c t S t a t e A i d & l t ; / s t r i n g & g t ;  
             & l t ; / k e y & g t ;  
             & l t ; v a l u e & g t ;  
                 & l t ; i n t & g t ; 9 & l t ; / i n t & g t ;  
             & l t ; / v a l u e & g t ;  
         & l t ; / i t e m & g t ;  
         & l t ; i t e m & g t ;  
             & l t ; k e y & g t ;  
                 & l t ; s t r i n g & g t ; B u d g e t e d D i r e c t S t a t e A i d & l t ; / s t r i n g & g t ;  
             & l t ; / k e y & g t ;  
             & l t ; v a l u e & g t ;  
                 & l t ; i n t & g t ; 1 0 & l t ; / i n t & g t ;  
             & l t ; / v a l u e & g t ;  
         & l t ; / i t e m & g t ;  
         & l t ; i t e m & g t ;  
             & l t ; k e y & g t ;  
                 & l t ; s t r i n g & g t ; C u r r e n t D i r e c t S t a t e A i d & l t ; / s t r i n g & g t ;  
             & l t ; / k e y & g t ;  
             & l t ; v a l u e & g t ;  
                 & l t ; i n t & g t ; 1 1 & l t ; / i n t & g t ;  
             & l t ; / v a l u e & g t ;  
         & l t ; / i t e m & g t ;  
         & l t ; i t e m & g t ;  
             & l t ; k e y & g t ;  
                 & l t ; s t r i n g & g t ; S u b m i t t e d P e r A N B E n t i t l e m e n t 3 Y e a r A v g & l t ; / s t r i n g & g t ;  
             & l t ; / k e y & g t ;  
             & l t ; v a l u e & g t ;  
                 & l t ; i n t & g t ; 1 2 & l t ; / i n t & g t ;  
             & l t ; / v a l u e & g t ;  
         & l t ; / i t e m & g t ;  
         & l t ; i t e m & g t ;  
             & l t ; k e y & g t ;  
                 & l t ; s t r i n g & g t ; B u d g e t e d P e r A N B E n t i t l e m e n t 3 Y e a r A v g & l t ; / s t r i n g & g t ;  
             & l t ; / k e y & g t ;  
             & l t ; v a l u e & g t ;  
                 & l t ; i n t & g t ; 1 3 & l t ; / i n t & g t ;  
             & l t ; / v a l u e & g t ;  
         & l t ; / i t e m & g t ;  
         & l t ; i t e m & g t ;  
             & l t ; k e y & g t ;  
                 & l t ; s t r i n g & g t ; C u r r e n t P e r A N B E n t i t l e m e n t 3 Y e a r A v g & l t ; / s t r i n g & g t ;  
             & l t ; / k e y & g t ;  
             & l t ; v a l u e & g t ;  
                 & l t ; i n t & g t ; 1 4 & l t ; / i n t & g t ;  
             & l t ; / v a l u e & g t ;  
         & l t ; / i t e m & g t ;  
         & l t ; i t e m & g t ;  
             & l t ; k e y & g t ;  
                 & l t ; s t r i n g & g t ; S u b m i t t e d B a s i c E n t i t l e m e n t 3 Y e a r A v g & l t ; / s t r i n g & g t ;  
             & l t ; / k e y & g t ;  
             & l t ; v a l u e & g t ;  
                 & l t ; i n t & g t ; 1 5 & l t ; / i n t & g t ;  
             & l t ; / v a l u e & g t ;  
         & l t ; / i t e m & g t ;  
         & l t ; i t e m & g t ;  
             & l t ; k e y & g t ;  
                 & l t ; s t r i n g & g t ; B u d g e t e d B a s i c E n t i t l e m e n t 3 Y e a r A v g & l t ; / s t r i n g & g t ;  
             & l t ; / k e y & g t ;  
             & l t ; v a l u e & g t ;  
                 & l t ; i n t & g t ; 1 6 & l t ; / i n t & g t ;  
             & l t ; / v a l u e & g t ;  
         & l t ; / i t e m & g t ;  
         & l t ; i t e m & g t ;  
             & l t ; k e y & g t ;  
                 & l t ; s t r i n g & g t ; C u r r e n t B a s i c E n t i t l e m e n t 3 Y e a r A v g & l t ; / s t r i n g & g t ;  
             & l t ; / k e y & g t ;  
             & l t ; v a l u e & g t ;  
                 & l t ; i n t & g t ; 1 7 & l t ; / i n t & g t ;  
             & l t ; / v a l u e & g t ;  
         & l t ; / i t e m & g t ;  
         & l t ; i t e m & g t ;  
             & l t ; k e y & g t ;  
                 & l t ; s t r i n g & g t ; S u b m i t t e d P e r A N B E n t i t l e m e n t B u d g e t L i m i t a t i o n & l t ; / s t r i n g & g t ;  
             & l t ; / k e y & g t ;  
             & l t ; v a l u e & g t ;  
                 & l t ; i n t & g t ; 1 8 & l t ; / i n t & g t ;  
             & l t ; / v a l u e & g t ;  
         & l t ; / i t e m & g t ;  
         & l t ; i t e m & g t ;  
             & l t ; k e y & g t ;  
                 & l t ; s t r i n g & g t ; B u d g e t e d P e r A N B E n t i t l e m e n t B u d g e t L i m i t a t i o n & l t ; / s t r i n g & g t ;  
             & l t ; / k e y & g t ;  
             & l t ; v a l u e & g t ;  
                 & l t ; i n t & g t ; 1 9 & l t ; / i n t & g t ;  
             & l t ; / v a l u e & g t ;  
         & l t ; / i t e m & g t ;  
         & l t ; i t e m & g t ;  
             & l t ; k e y & g t ;  
                 & l t ; s t r i n g & g t ; C u r r e n t P e r A N B E n t i t l e m e n t B u d g e t L i m i t a t i o n & l t ; / s t r i n g & g t ;  
             & l t ; / k e y & g t ;  
             & l t ; v a l u e & g t ;  
                 & l t ; i n t & g t ; 2 0 & l t ; / i n t & g t ;  
             & l t ; / v a l u e & g t ;  
         & l t ; / i t e m & g t ;  
         & l t ; i t e m & g t ;  
             & l t ; k e y & g t ;  
                 & l t ; s t r i n g & g t ; S u b m i t t e d B a s i c E n t i t l e m e n t B u d g e t L i m i t a t i o n & l t ; / s t r i n g & g t ;  
             & l t ; / k e y & g t ;  
             & l t ; v a l u e & g t ;  
                 & l t ; i n t & g t ; 2 1 & l t ; / i n t & g t ;  
             & l t ; / v a l u e & g t ;  
         & l t ; / i t e m & g t ;  
         & l t ; i t e m & g t ;  
             & l t ; k e y & g t ;  
                 & l t ; s t r i n g & g t ; B u d g e t e d B a s i c E n t i t l e m e n t B u d g e t L i m i t a t i o n & l t ; / s t r i n g & g t ;  
             & l t ; / k e y & g t ;  
             & l t ; v a l u e & g t ;  
                 & l t ; i n t & g t ; 2 2 & l t ; / i n t & g t ;  
             & l t ; / v a l u e & g t ;  
         & l t ; / i t e m & g t ;  
         & l t ; i t e m & g t ;  
             & l t ; k e y & g t ;  
                 & l t ; s t r i n g & g t ; C u r r e n t B a s i c E n t i t l e m e n t B u d g e t L i m i t a t i o n & l t ; / s t r i n g & g t ;  
             & l t ; / k e y & g t ;  
             & l t ; v a l u e & g t ;  
                 & l t ; i n t & g t ; 2 3 & l t ; / i n t & g t ;  
             & l t ; / v a l u e & g t ;  
         & l t ; / i t e m & g t ;  
         & l t ; i t e m & g t ;  
             & l t ; k e y & g t ;  
                 & l t ; s t r i n g & g t ; W h o M a d e L a s t C h a n g e & l t ; / s t r i n g & g t ;  
             & l t ; / k e y & g t ;  
             & l t ; v a l u e & g t ;  
                 & l t ; i n t & g t ; 2 4 & l t ; / i n t & g t ;  
             & l t ; / v a l u e & g t ;  
         & l t ; / i t e m & g t ;  
         & l t ; i t e m & g t ;  
             & l t ; k e y & g t ;  
                 & l t ; s t r i n g & g t ; D a t e O f L a s t C h a n g e & l t ; / s t r i n g & g t ;  
             & l t ; / k e y & g t ;  
             & l t ; v a l u e & g t ;  
                 & l t ; i n t & g t ; 2 5 & l t ; / i n t & g t ;  
             & l t ; / v a l u e & g t ;  
         & l t ; / i t e m & g t ;  
     & l t ; / C o l u m n D i s p l a y I n d e x & g t ;  
     & l t ; C o l u m n F r o z e n   / & g t ;  
     & l t ; C o l u m n H i d d e n   / & g t ;  
     & l t ; C o l u m n C h e c k e d & g t ;  
         & l t ; i t e m & g t ;  
             & l t ; k e y & g t ;  
                 & l t ; s t r i n g & g t ; L E & l t ; / s t r i n g & g t ;  
             & l t ; / k e y & g t ;  
             & l t ; v a l u e & g t ;  
                 & l t ; b o o l e a n & g t ; t r u e & l t ; / b o o l e a n & g t ;  
             & l t ; / v a l u e & g t ;  
         & l t ; / i t e m & g t ;  
         & l t ; i t e m & g t ;  
             & l t ; k e y & g t ;  
                 & l t ; s t r i n g & g t ; S t a t e F Y & l t ; / s t r i n g & g t ;  
             & l t ; / k e y & g t ;  
             & l t ; v a l u e & g t ;  
                 & l t ; b o o l e a n & g t ; t r u e & l t ; / b o o l e a n & g t ;  
             & l t ; / v a l u e & g t ;  
         & l t ; / i t e m & g t ;  
         & l t ; i t e m & g t ;  
             & l t ; k e y & g t ;  
                 & l t ; s t r i n g & g t ; B u d g e t U n i t & l t ; / s t r i n g & g t ;  
             & l t ; / k e y & g t ;  
             & l t ; v a l u e & g t ;  
                 & l t ; b o o l e a n & g t ; t r u e & l t ; / b o o l e a n & g t ;  
             & l t ; / v a l u e & g t ;  
         & l t ; / i t e m & g t ;  
         & l t ; i t e m & g t ;  
             & l t ; k e y & g t ;  
                 & l t ; s t r i n g & g t ; S u b m i t t e d P e r A N B E n t i t l e m e n t & l t ; / s t r i n g & g t ;  
             & l t ; / k e y & g t ;  
             & l t ; v a l u e & g t ;  
                 & l t ; b o o l e a n & g t ; f a l s e & l t ; / b o o l e a n & g t ;  
             & l t ; / v a l u e & g t ;  
         & l t ; / i t e m & g t ;  
         & l t ; i t e m & g t ;  
             & l t ; k e y & g t ;  
                 & l t ; s t r i n g & g t ; B u d g e t e d P e r A N B E n t i t l e m e n t & l t ; / s t r i n g & g t ;  
             & l t ; / k e y & g t ;  
             & l t ; v a l u e & g t ;  
                 & l t ; b o o l e a n & g t ; f a l s e & l t ; / b o o l e a n & g t ;  
             & l t ; / v a l u e & g t ;  
         & l t ; / i t e m & g t ;  
         & l t ; i t e m & g t ;  
             & l t ; k e y & g t ;  
                 & l t ; s t r i n g & g t ; C u r r e n t P e r A N B E n t i t l e m e n t & l t ; / s t r i n g & g t ;  
             & l t ; / k e y & g t ;  
             & l t ; v a l u e & g t ;  
                 & l t ; b o o l e a n & g t ; f a l s e & l t ; / b o o l e a n & g t ;  
             & l t ; / v a l u e & g t ;  
         & l t ; / i t e m & g t ;  
         & l t ; i t e m & g t ;  
             & l t ; k e y & g t ;  
                 & l t ; s t r i n g & g t ; S u b m i t t e d B a s i c E n t i t l e m e n t & l t ; / s t r i n g & g t ;  
             & l t ; / k e y & g t ;  
             & l t ; v a l u e & g t ;  
                 & l t ; b o o l e a n & g t ; f a l s e & l t ; / b o o l e a n & g t ;  
             & l t ; / v a l u e & g t ;  
         & l t ; / i t e m & g t ;  
         & l t ; i t e m & g t ;  
             & l t ; k e y & g t ;  
                 & l t ; s t r i n g & g t ; B u d g e t e d B a s i c E n t i t l e m e n t & l t ; / s t r i n g & g t ;  
             & l t ; / k e y & g t ;  
             & l t ; v a l u e & g t ;  
                 & l t ; b o o l e a n & g t ; f a l s e & l t ; / b o o l e a n & g t ;  
             & l t ; / v a l u e & g t ;  
         & l t ; / i t e m & g t ;  
         & l t ; i t e m & g t ;  
             & l t ; k e y & g t ;  
                 & l t ; s t r i n g & g t ; C u r r e n t B a s i c E n t i t l e m e n t & l t ; / s t r i n g & g t ;  
             & l t ; / k e y & g t ;  
             & l t ; v a l u e & g t ;  
                 & l t ; b o o l e a n & g t ; f a l s e & l t ; / b o o l e a n & g t ;  
             & l t ; / v a l u e & g t ;  
         & l t ; / i t e m & g t ;  
         & l t ; i t e m & g t ;  
             & l t ; k e y & g t ;  
                 & l t ; s t r i n g & g t ; S u b m i t t e d D i r e c t S t a t e A i d & l t ; / s t r i n g & g t ;  
             & l t ; / k e y & g t ;  
             & l t ; v a l u e & g t ;  
                 & l t ; b o o l e a n & g t ; f a l s e & l t ; / b o o l e a n & g t ;  
             & l t ; / v a l u e & g t ;  
         & l t ; / i t e m & g t ;  
         & l t ; i t e m & g t ;  
             & l t ; k e y & g t ;  
                 & l t ; s t r i n g & g t ; B u d g e t e d D i r e c t S t a t e A i d & l t ; / s t r i n g & g t ;  
             & l t ; / k e y & g t ;  
             & l t ; v a l u e & g t ;  
                 & l t ; b o o l e a n & g t ; f a l s e & l t ; / b o o l e a n & g t ;  
             & l t ; / v a l u e & g t ;  
         & l t ; / i t e m & g t ;  
         & l t ; i t e m & g t ;  
             & l t ; k e y & g t ;  
                 & l t ; s t r i n g & g t ; C u r r e n t D i r e c t S t a t e A i d & l t ; / s t r i n g & g t ;  
             & l t ; / k e y & g t ;  
             & l t ; v a l u e & g t ;  
                 & l t ; b o o l e a n & g t ; f a l s e & l t ; / b o o l e a n & g t ;  
             & l t ; / v a l u e & g t ;  
         & l t ; / i t e m & g t ;  
         & l t ; i t e m & g t ;  
             & l t ; k e y & g t ;  
                 & l t ; s t r i n g & g t ; S u b m i t t e d P e r A N B E n t i t l e m e n t 3 Y e a r A v g & l t ; / s t r i n g & g t ;  
             & l t ; / k e y & g t ;  
             & l t ; v a l u e & g t ;  
                 & l t ; b o o l e a n & g t ; f a l s e & l t ; / b o o l e a n & g t ;  
             & l t ; / v a l u e & g t ;  
         & l t ; / i t e m & g t ;  
         & l t ; i t e m & g t ;  
             & l t ; k e y & g t ;  
                 & l t ; s t r i n g & g t ; B u d g e t e d P e r A N B E n t i t l e m e n t 3 Y e a r A v g & l t ; / s t r i n g & g t ;  
             & l t ; / k e y & g t ;  
             & l t ; v a l u e & g t ;  
                 & l t ; b o o l e a n & g t ; f a l s e & l t ; / b o o l e a n & g t ;  
             & l t ; / v a l u e & g t ;  
         & l t ; / i t e m & g t ;  
         & l t ; i t e m & g t ;  
             & l t ; k e y & g t ;  
                 & l t ; s t r i n g & g t ; C u r r e n t P e r A N B E n t i t l e m e n t 3 Y e a r A v g & l t ; / s t r i n g & g t ;  
             & l t ; / k e y & g t ;  
             & l t ; v a l u e & g t ;  
                 & l t ; b o o l e a n & g t ; f a l s e & l t ; / b o o l e a n & g t ;  
             & l t ; / v a l u e & g t ;  
         & l t ; / i t e m & g t ;  
         & l t ; i t e m & g t ;  
             & l t ; k e y & g t ;  
                 & l t ; s t r i n g & g t ; S u b m i t t e d B a s i c E n t i t l e m e n t 3 Y e a r A v g & l t ; / s t r i n g & g t ;  
             & l t ; / k e y & g t ;  
             & l t ; v a l u e & g t ;  
                 & l t ; b o o l e a n & g t ; f a l s e & l t ; / b o o l e a n & g t ;  
             & l t ; / v a l u e & g t ;  
         & l t ; / i t e m & g t ;  
         & l t ; i t e m & g t ;  
             & l t ; k e y & g t ;  
                 & l t ; s t r i n g & g t ; B u d g e t e d B a s i c E n t i t l e m e n t 3 Y e a r A v g & l t ; / s t r i n g & g t ;  
             & l t ; / k e y & g t ;  
             & l t ; v a l u e & g t ;  
                 & l t ; b o o l e a n & g t ; f a l s e & l t ; / b o o l e a n & g t ;  
             & l t ; / v a l u e & g t ;  
         & l t ; / i t e m & g t ;  
         & l t ; i t e m & g t ;  
             & l t ; k e y & g t ;  
                 & l t ; s t r i n g & g t ; C u r r e n t B a s i c E n t i t l e m e n t 3 Y e a r A v g & l t ; / s t r i n g & g t ;  
             & l t ; / k e y & g t ;  
             & l t ; v a l u e & g t ;  
                 & l t ; b o o l e a n & g t ; f a l s e & l t ; / b o o l e a n & g t ;  
             & l t ; / v a l u e & g t ;  
         & l t ; / i t e m & g t ;  
         & l t ; i t e m & g t ;  
             & l t ; k e y & g t ;  
                 & l t ; s t r i n g & g t ; S u b m i t t e d P e r A N B E n t i t l e m e n t B u d g e t L i m i t a t i o n & l t ; / s t r i n g & g t ;  
             & l t ; / k e y & g t ;  
             & l t ; v a l u e & g t ;  
                 & l t ; b o o l e a n & g t ; f a l s e & l t ; / b o o l e a n & g t ;  
             & l t ; / v a l u e & g t ;  
         & l t ; / i t e m & g t ;  
         & l t ; i t e m & g t ;  
             & l t ; k e y & g t ;  
                 & l t ; s t r i n g & g t ; B u d g e t e d P e r A N B E n t i t l e m e n t B u d g e t L i m i t a t i o n & l t ; / s t r i n g & g t ;  
             & l t ; / k e y & g t ;  
             & l t ; v a l u e & g t ;  
                 & l t ; b o o l e a n & g t ; f a l s e & l t ; / b o o l e a n & g t ;  
             & l t ; / v a l u e & g t ;  
         & l t ; / i t e m & g t ;  
         & l t ; i t e m & g t ;  
             & l t ; k e y & g t ;  
                 & l t ; s t r i n g & g t ; C u r r e n t P e r A N B E n t i t l e m e n t B u d g e t L i m i t a t i o n & l t ; / s t r i n g & g t ;  
             & l t ; / k e y & g t ;  
             & l t ; v a l u e & g t ;  
                 & l t ; b o o l e a n & g t ; f a l s e & l t ; / b o o l e a n & g t ;  
             & l t ; / v a l u e & g t ;  
         & l t ; / i t e m & g t ;  
         & l t ; i t e m & g t ;  
             & l t ; k e y & g t ;  
                 & l t ; s t r i n g & g t ; S u b m i t t e d B a s i c E n t i t l e m e n t B u d g e t L i m i t a t i o n & l t ; / s t r i n g & g t ;  
             & l t ; / k e y & g t ;  
             & l t ; v a l u e & g t ;  
                 & l t ; b o o l e a n & g t ; f a l s e & l t ; / b o o l e a n & g t ;  
             & l t ; / v a l u e & g t ;  
         & l t ; / i t e m & g t ;  
         & l t ; i t e m & g t ;  
             & l t ; k e y & g t ;  
                 & l t ; s t r i n g & g t ; B u d g e t e d B a s i c E n t i t l e m e n t B u d g e t L i m i t a t i o n & l t ; / s t r i n g & g t ;  
             & l t ; / k e y & g t ;  
             & l t ; v a l u e & g t ;  
                 & l t ; b o o l e a n & g t ; t r u e & l t ; / b o o l e a n & g t ;  
             & l t ; / v a l u e & g t ;  
         & l t ; / i t e m & g t ;  
         & l t ; i t e m & g t ;  
             & l t ; k e y & g t ;  
                 & l t ; s t r i n g & g t ; C u r r e n t B a s i c E n t i t l e m e n t B u d g e t L i m i t a t i o n & l t ; / s t r i n g & g t ;  
             & l t ; / k e y & g t ;  
             & l t ; v a l u e & g t ;  
                 & l t ; b o o l e a n & g t ; f a l s e & l t ; / b o o l e a n & g t ;  
             & l t ; / v a l u e & g t ;  
         & l t ; / i t e m & g t ;  
         & l t ; i t e m & g t ;  
             & l t ; k e y & g t ;  
                 & l t ; s t r i n g & g t ; W h o M a d e L a s t C h a n g e & l t ; / s t r i n g & g t ;  
             & l t ; / k e y & g t ;  
             & l t ; v a l u e & g t ;  
                 & l t ; b o o l e a n & g t ; f a l s e & l t ; / b o o l e a n & g t ;  
             & l t ; / v a l u e & g t ;  
         & l t ; / i t e m & g t ;  
         & l t ; i t e m & g t ;  
             & l t ; k e y & g t ;  
                 & l t ; s t r i n g & g t ; D a t e O f L a s t C h a n g e & l t ; / s t r i n g & g t ;  
             & l t ; / k e y & g t ;  
             & l t ; v a l u e & g t ;  
                 & l t ; b o o l e a n & g t ; f a l s e & l t ; / b o o l e a n & g t ;  
             & l t ; / v a l u e & g t ;  
         & l t ; / i t e m & g t ;  
     & l t ; / C o l u m n C h e c k e d & g t ;  
     & l t ; C o l u m n F i l t e r   / & g t ;  
     & l t ; S e l e c t i o n F i l t e r   / & g t ;  
     & l t ; F i l t e r P a r a m e t e r s   / & g t ; 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 S t a t e F Y < / A t t r i b u t e I D > < O v e r r i d e B e h a v i o r > N o n e < / O v e r r i d e B e h a v i o r > < N a m e > S t a t e F Y < / N a m e > < / A t t r i b u t e R e l a t i o n s h i p > < A t t r i b u t e R e l a t i o n s h i p > < A t t r i b u t e I D > B u d g e t e d B a s i c E n t i t l e m e n t B u d g e t L i m i t a t i o n < / A t t r i b u t e I D > < O v e r r i d e B e h a v i o r > N o n e < / O v e r r i d e B e h a v i o r > < N a m e > B u d g e t e d B a s i c E n t i t l e m e n t B u d g e t L i m i t a t i o n < / N a m e > < / A t t r i b u t e R e l a t i o n s h i p > < A t t r i b u t e R e l a t i o n s h i p > < A t t r i b u t e I D > B u d g e t U n i t < / A t t r i b u t e I D > < O v e r r i d e B e h a v i o r > N o n e < / O v e r r i d e B e h a v i o r > < N a m e > B u d g e t U n i t < / 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 b 6 4 2 5 0 4 6 - 3 e 4 e - 4 6 2 4 - 9 8 3 b - 5 a e a 2 4 f 5 c b 2 c < / T a b l e I D > < C o l u m n I D > L E < / C o l u m n I D > < / S o u r c e > < / K e y C o l u m n > < / K e y C o l u m n s > < N a m e C o l u m n > < N u l l P r o c e s s i n g > Z e r o O r B l a n k < / N u l l P r o c e s s i n g > < D a t a T y p e > W C h a r < / D a t a T y p e > < D a t a S i z e > 1 3 1 0 7 2 < / D a t a S i z e > < I n v a l i d X m l C h a r a c t e r s > R e m o v e < / I n v a l i d X m l C h a r a c t e r s > < S o u r c e   x s i : t y p e = " C o l u m n B i n d i n g " > < T a b l e I D > b 6 4 2 5 0 4 6 - 3 e 4 e - 4 6 2 4 - 9 8 3 b - 5 a e a 2 4 f 5 c b 2 c < / T a b l e I D > < C o l u m n I D > L E < / C o l u m n I D > < / S o u r c e > < / N a m e C o l u m n > < O r d e r B y > K e y < / O r d e r B y > < / A t t r i b u t e > < A t t r i b u t e > < I D > S t a t e F Y < / I D > < N a m e > S t a t e F Y < / N a m e > < K e y C o l u m n s > < K e y C o l u m n > < N u l l P r o c e s s i n g > P r e s e r v e < / N u l l P r o c e s s i n g > < D a t a T y p e > B i g I n t < / D a t a T y p e > < D a t a S i z e > - 1 < / D a t a S i z e > < I n v a l i d X m l C h a r a c t e r s > R e m o v e < / I n v a l i d X m l C h a r a c t e r s > < S o u r c e   x s i : t y p e = " C o l u m n B i n d i n g " > < T a b l e I D > b 6 4 2 5 0 4 6 - 3 e 4 e - 4 6 2 4 - 9 8 3 b - 5 a e a 2 4 f 5 c b 2 c < / T a b l e I D > < C o l u m n I D > S t a t e F Y < / C o l u m n I D > < / S o u r c e > < / K e y C o l u m n > < / K e y C o l u m n s > < N a m e C o l u m n > < N u l l P r o c e s s i n g > Z e r o O r B l a n k < / N u l l P r o c e s s i n g > < D a t a T y p e > W C h a r < / D a t a T y p e > < D a t a S i z e > - 1 < / D a t a S i z e > < I n v a l i d X m l C h a r a c t e r s > R e m o v e < / I n v a l i d X m l C h a r a c t e r s > < S o u r c e   x s i : t y p e = " C o l u m n B i n d i n g " > < T a b l e I D > b 6 4 2 5 0 4 6 - 3 e 4 e - 4 6 2 4 - 9 8 3 b - 5 a e a 2 4 f 5 c b 2 c < / T a b l e I D > < C o l u m n I D > S t a t e F Y < / C o l u m n I D > < / S o u r c e > < / N a m e C o l u m n > < O r d e r B y > K e y < / O r d e r B y > < / A t t r i b u t e > < A t t r i b u t e > < I D > B u d g e t e d B a s i c E n t i t l e m e n t B u d g e t L i m i t a t i o n < / I D > < N a m e > B u d g e t e d B a s i c E n t i t l e m e n t B u d g e t L i m i t a t i o n < / N a m e > < K e y C o l u m n s > < K e y C o l u m n > < N u l l P r o c e s s i n g > P r e s e r v e < / N u l l P r o c e s s i n g > < D a t a T y p e > D o u b l e < / D a t a T y p e > < D a t a S i z e > - 1 < / D a t a S i z e > < I n v a l i d X m l C h a r a c t e r s > R e m o v e < / I n v a l i d X m l C h a r a c t e r s > < S o u r c e   x s i : t y p e = " C o l u m n B i n d i n g " > < T a b l e I D > b 6 4 2 5 0 4 6 - 3 e 4 e - 4 6 2 4 - 9 8 3 b - 5 a e a 2 4 f 5 c b 2 c < / T a b l e I D > < C o l u m n I D > B u d g e t e d B a s i c E n t i t l e m e n t B u d g e t L i m i t a t i o n < / C o l u m n I D > < / S o u r c e > < / K e y C o l u m n > < / K e y C o l u m n s > < N a m e C o l u m n > < N u l l P r o c e s s i n g > Z e r o O r B l a n k < / N u l l P r o c e s s i n g > < D a t a T y p e > W C h a r < / D a t a T y p e > < D a t a S i z e > - 1 < / D a t a S i z e > < I n v a l i d X m l C h a r a c t e r s > R e m o v e < / I n v a l i d X m l C h a r a c t e r s > < S o u r c e   x s i : t y p e = " C o l u m n B i n d i n g " > < T a b l e I D > b 6 4 2 5 0 4 6 - 3 e 4 e - 4 6 2 4 - 9 8 3 b - 5 a e a 2 4 f 5 c b 2 c < / T a b l e I D > < C o l u m n I D > B u d g e t e d B a s i c E n t i t l e m e n t B u d g e t L i m i t a t i o n < / C o l u m n I D > < / S o u r c e > < / N a m e C o l u m n > < O r d e r B y > K e y < / O r d e r B y > < / A t t r i b u t e > < A t t r i b u t e > < I D > B u d g e t U n i t < / I D > < N a m e > B u d g e t U n i t < / N a m e > < K e y C o l u m n s > < K e y C o l u m n > < N u l l P r o c e s s i n g > P r e s e r v e < / N u l l P r o c e s s i n g > < D a t a T y p e > W C h a r < / D a t a T y p e > < D a t a S i z e > - 1 < / D a t a S i z e > < S o u r c e   x s i : t y p e = " C o l u m n B i n d i n g " > < T a b l e I D > b 6 4 2 5 0 4 6 - 3 e 4 e - 4 6 2 4 - 9 8 3 b - 5 a e a 2 4 f 5 c b 2 c < / T a b l e I D > < C o l u m n I D > B u d g e t U n i t < / C o l u m n I D > < / S o u r c e > < / K e y C o l u m n > < / K e y C o l u m n s > < N a m e C o l u m n > < N u l l P r o c e s s i n g > Z e r o O r B l a n k < / N u l l P r o c e s s i n g > < D a t a T y p e > W C h a r < / D a t a T y p e > < D a t a S i z e > - 1 < / D a t a S i z e > < S o u r c e   x s i : t y p e = " C o l u m n B i n d i n g " > < T a b l e I D > b 6 4 2 5 0 4 6 - 3 e 4 e - 4 6 2 4 - 9 8 3 b - 5 a e a 2 4 f 5 c b 2 c < / T a b l e I D > < C o l u m n I D > B u d g e t U n i t 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 6 3 0 1 2 f 1 f - 0 2 6 2 - 4 e 6 b - b 6 3 f - 1 7 f 3 a 9 3 5 7 c c c < / I D > < N a m e > t b l A S E n r o l l m e n t V i e w   1 < / 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 & l t ; s t r i n g & g t ; E n r o l l m e n t I D & l t ; / s t r i n g & g t ;  
             & l t ; / k e y & g t ;  
             & l t ; v a l u e & g t ;  
                 & l t ; s t r i n g & g t ; G e n e r a l & l t ; / s t r i n g & g t ;  
             & l t ; / v a l u e & g t ;  
         & l t ; / i t e m & g t ;  
         & l t ; i t e m & g t ;  
             & l t ; k e y & g t ;  
                 & l t ; s t r i n g & g t ; C o l l e c t i o n & l t ; / s t r i n g & g t ;  
             & l t ; / k e y & g t ;  
             & l t ; v a l u e & g t ;  
                 & l t ; s t r i n g & g t ; T e x t & l t ; / s t r i n g & g t ;  
             & l t ; / v a l u e & g t ;  
         & l t ; / i t e m & g t ;  
         & l t ; i t e m & g t ;  
             & l t ; k e y & g t ;  
                 & l t ; s t r i n g & g t ; F i s c a l Y e a r & l t ; / s t r i n g & g t ;  
             & l t ; / k e y & g t ;  
             & l t ; v a l u e & g t ;  
                 & l t ; s t r i n g & g t ; G e n e r a l & l t ; / s t r i n g & g t ;  
             & l t ; / v a l u e & g t ;  
         & l t ; / i t e m & g t ;  
         & l t ; i t e m & g t ;  
             & l t ; k e y & g t ;  
                 & l t ; s t r i n g & g t ; C O & l t ; / s t r i n g & g t ;  
             & l t ; / k e y & g t ;  
             & l t ; v a l u e & g t ;  
                 & l t ; s t r i n g & g t ; T e x t & l t ; / s t r i n g & g t ;  
             & l t ; / v a l u e & g t ;  
         & l t ; / i t e m & g t ;  
         & l t ; i t e m & g t ;  
             & l t ; k e y & g t ;  
                 & l t ; s t r i n g & g t ; C o N a m e & l t ; / s t r i n g & g t ;  
             & l t ; / k e y & g t ;  
             & l t ; v a l u e & g t ;  
                 & l t ; s t r i n g & g t ; T e x t & l t ; / s t r i n g & g t ;  
             & l t ; / v a l u e & g t ;  
         & l t ; / i t e m & g t ;  
         & l t ; i t e m & g t ;  
             & l t ; k e y & g t ;  
                 & l t ; s t r i n g & g t ; S S & l t ; / s t r i n g & g t ;  
             & l t ; / k e y & g t ;  
             & l t ; v a l u e & g t ;  
                 & l t ; s t r i n g & g t ; T e x t & l t ; / s t r i n g & g t ;  
             & l t ; / v a l u e & g t ;  
         & l t ; / i t e m & g t ;  
         & l t ; i t e m & g t ;  
             & l t ; k e y & g t ;  
                 & l t ; s t r i n g & g t ; S s N a m e & l t ; / s t r i n g & g t ;  
             & l t ; / k e y & g t ;  
             & l t ; v a l u e & g t ;  
                 & l t ; s t r i n g & g t ; T e x t & l t ; / s t r i n g & g t ;  
             & l t ; / v a l u e & g t ;  
         & l t ; / i t e m & g t ;  
         & l t ; i t e m & g t ;  
             & l t ; k e y & g t ;  
                 & l t ; s t r i n g & g t ; L e & l t ; / s t r i n g & g t ;  
             & l t ; / k e y & g t ;  
             & l t ; v a l u e & g t ;  
                 & l t ; s t r i n g & g t ; T e x t & l t ; / s t r i n g & g t ;  
             & l t ; / v a l u e & g t ;  
         & l t ; / i t e m & g t ;  
         & l t ; i t e m & g t ;  
             & l t ; k e y & g t ;  
                 & l t ; s t r i n g & g t ; L e N a m e & l t ; / s t r i n g & g t ;  
             & l t ; / k e y & g t ;  
             & l t ; v a l u e & g t ;  
                 & l t ; s t r i n g & g t ; T e x t & l t ; / s t r i n g & g t ;  
             & l t ; / v a l u e & g t ;  
         & l t ; / i t e m & g t ;  
         & l t ; i t e m & g t ;  
             & l t ; k e y & g t ;  
                 & l t ; s t r i n g & g t ; S C & l t ; / s t r i n g & g t ;  
             & l t ; / k e y & g t ;  
             & l t ; v a l u e & g t ;  
                 & l t ; s t r i n g & g t ; T e x t & l t ; / s t r i n g & g t ;  
             & l t ; / v a l u e & g t ;  
         & l t ; / i t e m & g t ;  
         & l t ; i t e m & g t ;  
             & l t ; k e y & g t ;  
                 & l t ; s t r i n g & g t ; S c N a m e & l t ; / s t r i n g & g t ;  
             & l t ; / k e y & g t ;  
             & l t ; v a l u e & g t ;  
                 & l t ; s t r i n g & g t ; T e x t & l t ; / s t r i n g & g t ;  
             & l t ; / v a l u e & g t ;  
         & l t ; / i t e m & g t ;  
         & l t ; i t e m & g t ;  
             & l t ; k e y & g t ;  
                 & l t ; s t r i n g & g t ; s e c t o r & l t ; / s t r i n g & g t ;  
             & l t ; / k e y & g t ;  
             & l t ; v a l u e & g t ;  
                 & l t ; s t r i n g & g t ; T e x t & l t ; / s t r i n g & g t ;  
             & l t ; / v a l u e & g t ;  
         & l t ; / i t e m & g t ;  
         & l t ; i t e m & g t ;  
             & l t ; k e y & g t ;  
                 & l t ; s t r i n g & g t ; g r a d e & l t ; / s t r i n g & g t ;  
             & l t ; / k e y & g t ;  
             & l t ; v a l u e & g t ;  
                 & l t ; s t r i n g & g t ; T e x t & l t ; / s t r i n g & g t ;  
             & l t ; / v a l u e & g t ;  
         & l t ; / i t e m & g t ;  
         & l t ; i t e m & g t ;  
             & l t ; k e y & g t ;  
                 & l t ; s t r i n g & g t ; r a c e E t h n i c i t y & l t ; / s t r i n g & g t ;  
             & l t ; / k e y & g t ;  
             & l t ; v a l u e & g t ;  
                 & l t ; s t r i n g & g t ; T e x t & l t ; / s t r i n g & g t ;  
             & l t ; / v a l u e & g t ;  
         & l t ; / i t e m & g t ;  
         & l t ; i t e m & g t ;  
             & l t ; k e y & g t ;  
                 & l t ; s t r i n g & g t ; R a c e N a m e & l t ; / s t r i n g & g t ;  
             & l t ; / k e y & g t ;  
             & l t ; v a l u e & g t ;  
                 & l t ; s t r i n g & g t ; T e x t & l t ; / s t r i n g & g t ;  
             & l t ; / v a l u e & g t ;  
         & l t ; / i t e m & g t ;  
         & l t ; i t e m & g t ;  
             & l t ; k e y & g t ;  
                 & l t ; s t r i n g & g t ; g e n d e r & l t ; / s t r i n g & g t ;  
             & l t ; / k e y & g t ;  
             & l t ; v a l u e & g t ;  
                 & l t ; s t r i n g & g t ; T e x t & l t ; / s t r i n g & g t ;  
             & l t ; / v a l u e & g t ;  
         & l t ; / i t e m & g t ;  
         & l t ; i t e m & g t ;  
             & l t ; k e y & g t ;  
                 & l t ; s t r i n g & g t ; T i t l e 1 & l t ; / s t r i n g & g t ;  
             & l t ; / k e y & g t ;  
             & l t ; v a l u e & g t ;  
                 & l t ; s t r i n g & g t ; T e x t & l t ; / s t r i n g & g t ;  
             & l t ; / v a l u e & g t ;  
         & l t ; / i t e m & g t ;  
         & l t ; i t e m & g t ;  
             & l t ; k e y & g t ;  
                 & l t ; s t r i n g & g t ; T i t l e 3 & l t ; / s t r i n g & g t ;  
             & l t ; / k e y & g t ;  
             & l t ; v a l u e & g t ;  
                 & l t ; s t r i n g & g t ; T e x t & l t ; / s t r i n g & g t ;  
             & l t ; / v a l u e & g t ;  
         & l t ; / i t e m & g t ;  
         & l t ; i t e m & g t ;  
             & l t ; k e y & g t ;  
                 & l t ; s t r i n g & g t ; S p e c i a l E d E l i g i b l e & l t ; / s t r i n g & g t ;  
             & l t ; / k e y & g t ;  
             & l t ; v a l u e & g t ;  
                 & l t ; s t r i n g & g t ; T e x t & l t ; / s t r i n g & g t ;  
             & l t ; / v a l u e & g t ;  
         & l t ; / i t e m & g t ;  
         & l t ; i t e m & g t ;  
             & l t ; k e y & g t ;  
                 & l t ; s t r i n g & g t ; M i g r a n t & l t ; / s t r i n g & g t ;  
             & l t ; / k e y & g t ;  
             & l t ; v a l u e & g t ;  
                 & l t ; s t r i n g & g t ; T e x t & l t ; / s t r i n g & g t ;  
             & l t ; / v a l u e & g t ;  
         & l t ; / i t e m & g t ;  
         & l t ; i t e m & g t ;  
             & l t ; k e y & g t ;  
                 & l t ; s t r i n g & g t ; I m m i g r a n t & l t ; / s t r i n g & g t ;  
             & l t ; / k e y & g t ;  
             & l t ; v a l u e & g t ;  
                 & l t ; s t r i n g & g t ; T e x t & l t ; / s t r i n g & g t ;  
             & l t ; / v a l u e & g t ;  
         & l t ; / i t e m & g t ;  
         & l t ; i t e m & g t ;  
             & l t ; k e y & g t ;  
                 & l t ; s t r i n g & g t ; L E P & l t ; / s t r i n g & g t ;  
             & l t ; / k e y & g t ;  
             & l t ; v a l u e & g t ;  
                 & l t ; s t r i n g & g t ; T e x t & l t ; / s t r i n g & g t ;  
             & l t ; / v a l u e & g t ;  
         & l t ; / i t e m & g t ;  
         & l t ; i t e m & g t ;  
             & l t ; k e y & g t ;  
                 & l t ; s t r i n g & g t ; L E P S t a t u s & l t ; / s t r i n g & g t ;  
             & l t ; / k e y & g t ;  
             & l t ; v a l u e & g t ;  
                 & l t ; s t r i n g & g t ; T e x t & l t ; / s t r i n g & g t ;  
             & l t ; / v a l u e & g t ;  
         & l t ; / i t e m & g t ;  
         & l t ; i t e m & g t ;  
             & l t ; k e y & g t ;  
                 & l t ; s t r i n g & g t ; G i f t e d T a l e n t e d & l t ; / s t r i n g & g t ;  
             & l t ; / k e y & g t ;  
             & l t ; v a l u e & g t ;  
                 & l t ; s t r i n g & g t ; T e x t & l t ; / s t r i n g & g t ;  
             & l t ; / v a l u e & g t ;  
         & l t ; / i t e m & g t ;  
         & l t ; i t e m & g t ;  
             & l t ; k e y & g t ;  
                 & l t ; s t r i n g & g t ; F R L & l t ; / s t r i n g & g t ;  
             & l t ; / k e y & g t ;  
             & l t ; v a l u e & g t ;  
                 & l t ; s t r i n g & g t ; T e x t & l t ; / s t r i n g & g t ;  
             & l t ; / v a l u e & g t ;  
         & l t ; / i t e m & g t ;  
         & l t ; i t e m & g t ;  
             & l t ; k e y & g t ;  
                 & l t ; s t r i n g & g t ; F r e e R e d u c e S t a t u s & l t ; / s t r i n g & g t ;  
             & l t ; / k e y & g t ;  
             & l t ; v a l u e & g t ;  
                 & l t ; s t r i n g & g t ; T e x t & l t ; / s t r i n g & g t ;  
             & l t ; / v a l u e & g t ;  
         & l t ; / i t e m & g t ;  
         & l t ; i t e m & g t ;  
             & l t ; k e y & g t ;  
                 & l t ; s t r i n g & g t ; H o m e l e s s & l t ; / s t r i n g & g t ;  
             & l t ; / k e y & g t ;  
             & l t ; v a l u e & g t ;  
                 & l t ; s t r i n g & g t ; T e x t & l t ; / s t r i n g & g t ;  
             & l t ; / v a l u e & g t ;  
         & l t ; / i t e m & g t ;  
         & l t ; i t e m & g t ;  
             & l t ; k e y & g t ;  
                 & l t ; s t r i n g & g t ; S e r v i c e T y p e & l t ; / s t r i n g & g t ;  
             & l t ; / k e y & g t ;  
             & l t ; v a l u e & g t ;  
                 & l t ; s t r i n g & g t ; T e x t & l t ; / s t r i n g & g t ;  
             & l t ; / v a l u e & g t ;  
         & l t ; / i t e m & g t ;  
         & l t ; i t e m & g t ;  
             & l t ; k e y & g t ;  
                 & l t ; s t r i n g & g t ; f a l l 1 0 D a y A b s e n t & l t ; / s t r i n g & g t ;  
             & l t ; / k e y & g t ;  
             & l t ; v a l u e & g t ;  
                 & l t ; s t r i n g & g t ; B o o l e a n & l t ; / s t r i n g & g t ;  
             & l t ; / v a l u e & g t ;  
         & l t ; / i t e m & g t ;  
         & l t ; i t e m & g t ;  
             & l t ; k e y & g t ;  
                 & l t ; s t r i n g & g t ; s p r i n g 1 0 D a y A b s e n t & l t ; / s t r i n g & g t ;  
             & l t ; / k e y & g t ;  
             & l t ; v a l u e & g t ;  
                 & l t ; s t r i n g & g t ; B o o l e a n & l t ; / s t r i n g & g t ;  
             & l t ; / v a l u e & g t ;  
         & l t ; / i t e m & g t ;  
         & l t ; i t e m & g t ;  
             & l t ; k e y & g t ;  
                 & l t ; s t r i n g & g t ; t w e n t y F i r s t C e n t u r y & l t ; / s t r i n g & g t ;  
             & l t ; / k e y & g t ;  
             & l t ; v a l u e & g t ;  
                 & l t ; s t r i n g & g t ; B o o l e a n & l t ; / s t r i n g & g t ;  
             & l t ; / v a l u e & g t ;  
         & l t ; / i t e m & g t ;  
         & l t ; i t e m & g t ;  
             & l t ; k e y & g t ;  
                 & l t ; s t r i n g & g t ; s t a t e E x c l u d e & l t ; / s t r i n g & g t ;  
             & l t ; / k e y & g t ;  
             & l t ; v a l u e & g t ;  
                 & l t ; s t r i n g & g t ; B o o l e a n & l t ; / s t r i n g & g t ;  
             & l t ; / v a l u e & g t ;  
         & l t ; / i t e m & g t ;  
         & l t ; i t e m & g t ;  
             & l t ; k e y & g t ;  
                 & l t ; s t r i n g & g t ; V o c a t i o n a l C o d e & l t ; / s t r i n g & g t ;  
             & l t ; / k e y & g t ;  
             & l t ; v a l u e & g t ;  
                 & l t ; s t r i n g & g t ; T e x t & l t ; / s t r i n g & g t ;  
             & l t ; / v a l u e & g t ;  
         & l t ; / i t e m & g t ;  
         & l t ; i t e m & g t ;  
             & l t ; k e y & g t ;  
                 & l t ; s t r i n g & g t ; S i n g l e P a r e n t & l t ; / s t r i n g & g t ;  
             & l t ; / k e y & g t ;  
             & l t ; v a l u e & g t ;  
                 & l t ; s t r i n g & g t ; T e x t & l t ; / s t r i n g & g t ;  
             & l t ; / v a l u e & g t ;  
         & l t ; / i t e m & g t ;  
         & l t ; i t e m & g t ;  
             & l t ; k e y & g t ;  
                 & l t ; s t r i n g & g t ; S t u d e n t C o u n t & l t ; / s t r i n g & g t ;  
             & l t ; / k e y & g t ;  
             & l t ; v a l u e & g t ;  
                 & l t ; s t r i n g & g t ; G e n e r a l & l t ; / s t r i n g & g t ;  
             & l t ; / v a l u e & g t ;  
         & l t ; / i t e m & g t ;  
     & l t ; / C o l u m n F o r m a t & g t ;  
     & l t ; C o l u m n A c c u r a c y & g t ;  
         & l t ; i t e m & g t ;  
             & l t ; k e y & g t ;  
                 & l t ; s t r i n g & g t ; E n r o l l m e n t I D & l t ; / s t r i n g & g t ;  
             & l t ; / k e y & g t ;  
             & l t ; v a l u e & g t ;  
                 & l t ; i n t & g t ; 0 & l t ; / i n t & g t ;  
             & l t ; / v a l u e & g t ;  
         & l t ; / i t e m & g t ;  
         & l t ; i t e m & g t ;  
             & l t ; k e y & g t ;  
                 & l t ; s t r i n g & g t ; C o l l e c t i o n & l t ; / s t r i n g & g t ;  
             & l t ; / k e y & g t ;  
             & l t ; v a l u e & g t ;  
                 & l t ; i n t & g t ; 0 & l t ; / i n t & g t ;  
             & l t ; / v a l u e & g t ;  
         & l t ; / i t e m & g t ;  
         & l t ; i t e m & g t ;  
             & l t ; k e y & g t ;  
                 & l t ; s t r i n g & g t ; F i s c a l Y e a r & l t ; / s t r i n g & g t ; 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 & l t ; s t r i n g & g t ; C o N a m e & l t ; / s t r i n g & g t ; 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 & l t ; s t r i n g & g t ; S s N a m e & l t ; / s t r i n g & g t ; 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 & l t ; s t r i n g & g t ; L e N a m e & l t ; / s t r i n g & g t ;  
             & l t ; / k e y & g t ;  
             & l t ; v a l u e & g t ;  
                 & l t ; i n t & g t ; 0 & l t ; / i n t & g t ;  
             & l t ; / v a l u e & g t ;  
         & l t ; / i t e m & g t ;  
         & l t ; i t e m & g t ;  
             & l t ; k e y & g t ;  
                 & l t ; s t r i n g & g t ; S C & l t ; / s t r i n g & g t ;  
             & l t ; / k e y & g t ;  
             & l t ; v a l u e & g t ;  
                 & l t ; i n t & g t ; 0 & l t ; / i n t & g t ;  
             & l t ; / v a l u e & g t ;  
         & l t ; / i t e m & g t ;  
         & l t ; i t e m & g t ;  
             & l t ; k e y & g t ;  
                 & l t ; s t r i n g & g t ; S c N a m e & l t ; / s t r i n g & g t ; 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 & l t ; s t r i n g & g t ; g r a d e & l t ; / s t r i n g & g t ;  
             & l t ; / k e y & g t ;  
             & l t ; v a l u e & g t ;  
                 & l t ; i n t & g t ; 0 & l t ; / i n t & g t ;  
             & l t ; / v a l u e & g t ;  
         & l t ; / i t e m & g t ;  
         & l t ; i t e m & g t ;  
             & l t ; k e y & g t ;  
                 & l t ; s t r i n g & g t ; r a c e E t h n i c i t y & l t ; / s t r i n g & g t ;  
             & l t ; / k e y & g t ;  
             & l t ; v a l u e & g t ;  
                 & l t ; i n t & g t ; 0 & l t ; / i n t & g t ;  
             & l t ; / v a l u e & g t ;  
         & l t ; / i t e m & g t ;  
         & l t ; i t e m & g t ;  
             & l t ; k e y & g t ;  
                 & l t ; s t r i n g & g t ; R a c e N a m e & l t ; / s t r i n g & g t ;  
             & l t ; / k e y & g t ;  
             & l t ; v a l u e & g t ;  
                 & l t ; i n t & g t ; 0 & l t ; / i n t & g t ;  
             & l t ; / v a l u e & g t ;  
         & l t ; / i t e m & g t ;  
         & l t ; i t e m & g t ;  
             & l t ; k e y & g t ;  
                 & l t ; s t r i n g & g t ; g e n d e r & l t ; / s t r i n g & g t ;  
             & l t ; / k e y & g t ;  
             & l t ; v a l u e & g t ;  
                 & l t ; i n t & g t ; 0 & l t ; / i n t & g t ;  
             & l t ; / v a l u e & g t ;  
         & l t ; / i t e m & g t ;  
         & l t ; i t e m & g t ;  
             & l t ; k e y & g t ;  
                 & l t ; s t r i n g & g t ; T i t l e 1 & l t ; / s t r i n g & g t ;  
             & l t ; / k e y & g t ;  
             & l t ; v a l u e & g t ;  
                 & l t ; i n t & g t ; 0 & l t ; / i n t & g t ;  
             & l t ; / v a l u e & g t ;  
         & l t ; / i t e m & g t ;  
         & l t ; i t e m & g t ;  
             & l t ; k e y & g t ;  
                 & l t ; s t r i n g & g t ; T i t l e 3 & l t ; / s t r i n g & g t ;  
             & l t ; / k e y & g t ;  
             & l t ; v a l u e & g t ;  
                 & l t ; i n t & g t ; 0 & l t ; / i n t & g t ;  
             & l t ; / v a l u e & g t ;  
         & l t ; / i t e m & g t ;  
         & l t ; i t e m & g t ;  
             & l t ; k e y & g t ;  
                 & l t ; s t r i n g & g t ; S p e c i a l E d E l i g i b l e & l t ; / s t r i n g & g t ;  
             & l t ; / k e y & g t ;  
             & l t ; v a l u e & g t ;  
                 & l t ; i n t & g t ; 0 & l t ; / i n t & g t ;  
             & l t ; / v a l u e & g t ;  
         & l t ; / i t e m & g t ;  
         & l t ; i t e m & g t ;  
             & l t ; k e y & g t ;  
                 & l t ; s t r i n g & g t ; M i g r a n t & l t ; / s t r i n g & g t ;  
             & l t ; / k e y & g t ;  
             & l t ; v a l u e & g t ;  
                 & l t ; i n t & g t ; 0 & l t ; / i n t & g t ;  
             & l t ; / v a l u e & g t ;  
         & l t ; / i t e m & g t ;  
         & l t ; i t e m & g t ;  
             & l t ; k e y & g t ;  
                 & l t ; s t r i n g & g t ; I m m i g r a n t & l t ; / s t r i n g & g t ;  
             & l t ; / k e y & g t ;  
             & l t ; v a l u e & g t ;  
                 & l t ; i n t & g t ; 0 & l t ; / i n t & g t ;  
             & l t ; / v a l u e & g t ;  
         & l t ; / i t e m & g t ;  
         & l t ; i t e m & g t ;  
             & l t ; k e y & g t ;  
                 & l t ; s t r i n g & g t ; L E P & l t ; / s t r i n g & g t ;  
             & l t ; / k e y & g t ;  
             & l t ; v a l u e & g t ;  
                 & l t ; i n t & g t ; 0 & l t ; / i n t & g t ;  
             & l t ; / v a l u e & g t ;  
         & l t ; / i t e m & g t ;  
         & l t ; i t e m & g t ;  
             & l t ; k e y & g t ;  
                 & l t ; s t r i n g & g t ; L E P S t a t u s & l t ; / s t r i n g & g t ;  
             & l t ; / k e y & g t ;  
             & l t ; v a l u e & g t ;  
                 & l t ; i n t & g t ; 0 & l t ; / i n t & g t ;  
             & l t ; / v a l u e & g t ;  
         & l t ; / i t e m & g t ;  
         & l t ; i t e m & g t ;  
             & l t ; k e y & g t ;  
                 & l t ; s t r i n g & g t ; G i f t e d T a l e n t e d & l t ; / s t r i n g & g t ;  
             & l t ; / k e y & g t ;  
             & l t ; v a l u e & g t ;  
                 & l t ; i n t & g t ; 0 & l t ; / i n t & g t ;  
             & l t ; / v a l u e & g t ;  
         & l t ; / i t e m & g t ;  
         & l t ; i t e m & g t ;  
             & l t ; k e y & g t ;  
                 & l t ; s t r i n g & g t ; F R L & l t ; / s t r i n g & g t ;  
             & l t ; / k e y & g t ;  
             & l t ; v a l u e & g t ;  
                 & l t ; i n t & g t ; 0 & l t ; / i n t & g t ;  
             & l t ; / v a l u e & g t ;  
         & l t ; / i t e m & g t ;  
         & l t ; i t e m & g t ;  
             & l t ; k e y & g t ;  
                 & l t ; s t r i n g & g t ; F r e e R e d u c e S t a t u s & l t ; / s t r i n g & g t ;  
             & l t ; / k e y & g t ;  
             & l t ; v a l u e & g t ;  
                 & l t ; i n t & g t ; 0 & l t ; / i n t & g t ;  
             & l t ; / v a l u e & g t ;  
         & l t ; / i t e m & g t ;  
         & l t ; i t e m & g t ;  
             & l t ; k e y & g t ;  
                 & l t ; s t r i n g & g t ; H o m e l e s s & l t ; / s t r i n g & g t ;  
             & l t ; / k e y & g t ;  
             & l t ; v a l u e & g t ;  
                 & l t ; i n t & g t ; 0 & l t ; / i n t & g t ;  
             & l t ; / v a l u e & g t ;  
         & l t ; / i t e m & g t ;  
         & l t ; i t e m & g t ;  
             & l t ; k e y & g t ;  
                 & l t ; s t r i n g & g t ; S e r v i c e T y p e & l t ; / s t r i n g & g t ;  
             & l t ; / k e y & g t ;  
             & l t ; v a l u e & g t ;  
                 & l t ; i n t & g t ; 0 & l t ; / i n t & g t ;  
             & l t ; / v a l u e & g t ;  
         & l t ; / i t e m & g t ;  
         & l t ; i t e m & g t ;  
             & l t ; k e y & g t ;  
                 & l t ; s t r i n g & g t ; f a l l 1 0 D a y A b s e n t & l t ; / s t r i n g & g t ;  
             & l t ; / k e y & g t ;  
             & l t ; v a l u e & g t ;  
                 & l t ; i n t & g t ; 0 & l t ; / i n t & g t ;  
             & l t ; / v a l u e & g t ;  
         & l t ; / i t e m & g t ;  
         & l t ; i t e m & g t ;  
             & l t ; k e y & g t ;  
                 & l t ; s t r i n g & g t ; s p r i n g 1 0 D a y A b s e n t & l t ; / s t r i n g & g t ;  
             & l t ; / k e y & g t ;  
             & l t ; v a l u e & g t ;  
                 & l t ; i n t & g t ; 0 & l t ; / i n t & g t ;  
             & l t ; / v a l u e & g t ;  
         & l t ; / i t e m & g t ;  
         & l t ; i t e m & g t ;  
             & l t ; k e y & g t ;  
                 & l t ; s t r i n g & g t ; t w e n t y F i r s t C e n t u r y & l t ; / s t r i n g & g t ;  
             & l t ; / k e y & g t ;  
             & l t ; v a l u e & g t ;  
                 & l t ; i n t & g t ; 0 & l t ; / i n t & g t ;  
             & l t ; / v a l u e & g t ;  
         & l t ; / i t e m & g t ;  
         & l t ; i t e m & g t ;  
             & l t ; k e y & g t ;  
                 & l t ; s t r i n g & g t ; s t a t e E x c l u d e & l t ; / s t r i n g & g t ;  
             & l t ; / k e y & g t ;  
             & l t ; v a l u e & g t ;  
                 & l t ; i n t & g t ; 0 & l t ; / i n t & g t ;  
             & l t ; / v a l u e & g t ;  
         & l t ; / i t e m & g t ;  
         & l t ; i t e m & g t ;  
             & l t ; k e y & g t ;  
                 & l t ; s t r i n g & g t ; V o c a t i o n a l C o d e & l t ; / s t r i n g & g t ;  
             & l t ; / k e y & g t ;  
             & l t ; v a l u e & g t ;  
                 & l t ; i n t & g t ; 0 & l t ; / i n t & g t ;  
             & l t ; / v a l u e & g t ;  
         & l t ; / i t e m & g t ;  
         & l t ; i t e m & g t ;  
             & l t ; k e y & g t ;  
                 & l t ; s t r i n g & g t ; S i n g l e P a r e n t & l t ; / s t r i n g & g t ;  
             & l t ; / k e y & g t ;  
             & l t ; v a l u e & g t ;  
                 & l t ; i n t & g t ; 0 & l t ; / i n t & g t ;  
             & l t ; / v a l u e & g t ;  
         & l t ; / i t e m & g t ;  
         & l t ; i t e m & g t ;  
             & l t ; k e y & g t ;  
                 & l t ; s t r i n g & g t ; S t u d e n t C o u n t & l t ; / s t r i n g & g t ;  
             & l t ; / k e y & g t ;  
             & l t ; v a l u e & g t ;  
                 & l t ; i n t & g t ; 0 & l t ; / i n t & g t ;  
             & l t ; / v a l u e & g t ;  
         & l t ; / i t e m & g t ;  
     & l t ; / C o l u m n A c c u r a c y & g t ;  
     & l t ; C o l u m n C u r r e n c y S y m b o l & g t ;  
         & l t ; i t e m & g t ;  
             & l t ; k e y & g t ;  
                 & l t ; s t r i n g & g t ; E n r o l l m e n t I D & l t ; / s t r i n g & g t ;  
             & l t ; / k e y & g t ;  
             & l t ; v a l u e & g t ;  
                 & l t ; s t r i n g & g t ; $ & l t ; / s t r i n g & g t ;  
             & l t ; / v a l u e & g t ;  
         & l t ; / i t e m & g t ;  
         & l t ; i t e m & g t ;  
             & l t ; k e y & g t ;  
                 & l t ; s t r i n g & g t ; C o l l e c t i o n & l t ; / s t r i n g & g t ;  
             & l t ; / k e y & g t ;  
             & l t ; v a l u e & g t ;  
                 & l t ; s t r i n g & g t ; $ & l t ; / s t r i n g & g t ;  
             & l t ; / v a l u e & g t ;  
         & l t ; / i t e m & g t ;  
         & l t ; i t e m & g t ;  
             & l t ; k e y & g t ;  
                 & l t ; s t r i n g & g t ; F i s c a l Y e a r & l t ; / s t r i n g & g t ;  
             & l t ; / k e y & g t ;  
             & l t ; v a l u e & g t ;  
                 & l t ; s t r i n g & g t ; $ & l t ; / s t r i n g & g t ;  
             & l t ; / v a l u e & g t ;  
         & l t ; / i t e m & g t ;  
         & l t ; i t e m & g t ;  
             & l t ; k e y & g t ;  
                 & l t ; s t r i n g & g t ; C O & l t ; / s t r i n g & g t ;  
             & l t ; / k e y & g t ;  
             & l t ; v a l u e & g t ;  
                 & l t ; s t r i n g & g t ; $ & l t ; / s t r i n g & g t ;  
             & l t ; / v a l u e & g t ;  
         & l t ; / i t e m & g t ;  
         & l t ; i t e m & g t ;  
             & l t ; k e y & g t ;  
                 & l t ; s t r i n g & g t ; C o N a m e & l t ; / s t r i n g & g t ;  
             & l t ; / k e y & g t ;  
             & l t ; v a l u e & g t ;  
                 & l t ; s t r i n g & g t ; $ & l t ; / s t r i n g & g t ;  
             & l t ; / v a l u e & g t ;  
         & l t ; / i t e m & g t ;  
         & l t ; i t e m & g t ;  
             & l t ; k e y & g t ;  
                 & l t ; s t r i n g & g t ; S S & l t ; / s t r i n g & g t ;  
             & l t ; / k e y & g t ;  
             & l t ; v a l u e & g t ;  
                 & l t ; s t r i n g & g t ; $ & l t ; / s t r i n g & g t ;  
             & l t ; / v a l u e & g t ;  
         & l t ; / i t e m & g t ;  
         & l t ; i t e m & g t ;  
             & l t ; k e y & g t ;  
                 & l t ; s t r i n g & g t ; S s N a m e & l t ; / s t r i n g & g t ;  
             & l t ; / k e y & g t ;  
             & l t ; v a l u e & g t ;  
                 & l t ; s t r i n g & g t ; $ & l t ; / s t r i n g & g t ;  
             & l t ; / v a l u e & g t ;  
         & l t ; / i t e m & g t ;  
         & l t ; i t e m & g t ;  
             & l t ; k e y & g t ;  
                 & l t ; s t r i n g & g t ; L e & l t ; / s t r i n g & g t ;  
             & l t ; / k e y & g t ;  
             & l t ; v a l u e & g t ;  
                 & l t ; s t r i n g & g t ; $ & l t ; / s t r i n g & g t ;  
             & l t ; / v a l u e & g t ;  
         & l t ; / i t e m & g t ;  
         & l t ; i t e m & g t ;  
             & l t ; k e y & g t ;  
                 & l t ; s t r i n g & g t ; L e N a m e & l t ; / s t r i n g & g t ;  
             & l t ; / k e y & g t ;  
             & l t ; v a l u e & g t ;  
                 & l t ; s t r i n g & g t ; $ & l t ; / s t r i n g & g t ;  
             & l t ; / v a l u e & g t ;  
         & l t ; / i t e m & g t ;  
         & l t ; i t e m & g t ;  
             & l t ; k e y & g t ;  
                 & l t ; s t r i n g & g t ; S C & l t ; / s t r i n g & g t ;  
             & l t ; / k e y & g t ;  
             & l t ; v a l u e & g t ;  
                 & l t ; s t r i n g & g t ; $ & l t ; / s t r i n g & g t ;  
             & l t ; / v a l u e & g t ;  
         & l t ; / i t e m & g t ;  
         & l t ; i t e m & g t ;  
             & l t ; k e y & g t ;  
                 & l t ; s t r i n g & g t ; S c N a m e & l t ; / s t r i n g & g t ;  
             & l t ; / k e y & g t ;  
             & l t ; v a l u e & g t ;  
                 & l t ; s t r i n g & g t ; $ & l t ; / s t r i n g & g t ;  
             & l t ; / v a l u e & g t ;  
         & l t ; / i t e m & g t ;  
         & l t ; i t e m & g t ;  
             & l t ; k e y & g t ;  
                 & l t ; s t r i n g & g t ; s e c t o r & l t ; / s t r i n g & g t ;  
             & l t ; / k e y & g t ;  
             & l t ; v a l u e & g t ;  
                 & l t ; s t r i n g & g t ; $ & l t ; / s t r i n g & g t ;  
             & l t ; / v a l u e & g t ;  
         & l t ; / i t e m & g t ;  
         & l t ; i t e m & g t ;  
             & l t ; k e y & g t ;  
                 & l t ; s t r i n g & g t ; g r a d e & l t ; / s t r i n g & g t ;  
             & l t ; / k e y & g t ;  
             & l t ; v a l u e & g t ;  
                 & l t ; s t r i n g & g t ; $ & l t ; / s t r i n g & g t ;  
             & l t ; / v a l u e & g t ;  
         & l t ; / i t e m & g t ;  
         & l t ; i t e m & g t ;  
             & l t ; k e y & g t ;  
                 & l t ; s t r i n g & g t ; r a c e E t h n i c i t y & l t ; / s t r i n g & g t ;  
             & l t ; / k e y & g t ;  
             & l t ; v a l u e & g t ;  
                 & l t ; s t r i n g & g t ; $ & l t ; / s t r i n g & g t ;  
             & l t ; / v a l u e & g t ;  
         & l t ; / i t e m & g t ;  
         & l t ; i t e m & g t ;  
             & l t ; k e y & g t ;  
                 & l t ; s t r i n g & g t ; R a c e N a m e & l t ; / s t r i n g & g t ;  
             & l t ; / k e y & g t ;  
             & l t ; v a l u e & g t ;  
                 & l t ; s t r i n g & g t ; $ & l t ; / s t r i n g & g t ;  
             & l t ; / v a l u e & g t ;  
         & l t ; / i t e m & g t ;  
         & l t ; i t e m & g t ;  
             & l t ; k e y & g t ;  
                 & l t ; s t r i n g & g t ; g e n d e r & l t ; / s t r i n g & g t ;  
             & l t ; / k e y & g t ;  
             & l t ; v a l u e & g t ;  
                 & l t ; s t r i n g & g t ; $ & l t ; / s t r i n g & g t ;  
             & l t ; / v a l u e & g t ;  
         & l t ; / i t e m & g t ;  
         & l t ; i t e m & g t ;  
             & l t ; k e y & g t ;  
                 & l t ; s t r i n g & g t ; T i t l e 1 & l t ; / s t r i n g & g t ;  
             & l t ; / k e y & g t ;  
             & l t ; v a l u e & g t ;  
                 & l t ; s t r i n g & g t ; $ & l t ; / s t r i n g & g t ;  
             & l t ; / v a l u e & g t ;  
         & l t ; / i t e m & g t ;  
         & l t ; i t e m & g t ;  
             & l t ; k e y & g t ;  
                 & l t ; s t r i n g & g t ; T i t l e 3 & l t ; / s t r i n g & g t ;  
             & l t ; / k e y & g t ;  
             & l t ; v a l u e & g t ;  
                 & l t ; s t r i n g & g t ; $ & l t ; / s t r i n g & g t ;  
             & l t ; / v a l u e & g t ;  
         & l t ; / i t e m & g t ;  
         & l t ; i t e m & g t ;  
             & l t ; k e y & g t ;  
                 & l t ; s t r i n g & g t ; S p e c i a l E d E l i g i b l e & l t ; / s t r i n g & g t ;  
             & l t ; / k e y & g t ;  
             & l t ; v a l u e & g t ;  
                 & l t ; s t r i n g & g t ; $ & l t ; / s t r i n g & g t ;  
             & l t ; / v a l u e & g t ;  
         & l t ; / i t e m & g t ;  
         & l t ; i t e m & g t ;  
             & l t ; k e y & g t ;  
                 & l t ; s t r i n g & g t ; M i g r a n t & l t ; / s t r i n g & g t ;  
             & l t ; / k e y & g t ;  
             & l t ; v a l u e & g t ;  
                 & l t ; s t r i n g & g t ; $ & l t ; / s t r i n g & g t ;  
             & l t ; / v a l u e & g t ;  
         & l t ; / i t e m & g t ;  
         & l t ; i t e m & g t ;  
             & l t ; k e y & g t ;  
                 & l t ; s t r i n g & g t ; I m m i g r a n t & l t ; / s t r i n g & g t ;  
             & l t ; / k e y & g t ;  
             & l t ; v a l u e & g t ;  
                 & l t ; s t r i n g & g t ; $ & l t ; / s t r i n g & g t ;  
             & l t ; / v a l u e & g t ;  
         & l t ; / i t e m & g t ;  
         & l t ; i t e m & g t ;  
             & l t ; k e y & g t ;  
                 & l t ; s t r i n g & g t ; L E P & l t ; / s t r i n g & g t ;  
             & l t ; / k e y & g t ;  
             & l t ; v a l u e & g t ;  
                 & l t ; s t r i n g & g t ; $ & l t ; / s t r i n g & g t ;  
             & l t ; / v a l u e & g t ;  
         & l t ; / i t e m & g t ;  
         & l t ; i t e m & g t ;  
             & l t ; k e y & g t ;  
                 & l t ; s t r i n g & g t ; L E P S t a t u s & l t ; / s t r i n g & g t ;  
             & l t ; / k e y & g t ;  
             & l t ; v a l u e & g t ;  
                 & l t ; s t r i n g & g t ; $ & l t ; / s t r i n g & g t ;  
             & l t ; / v a l u e & g t ;  
         & l t ; / i t e m & g t ;  
         & l t ; i t e m & g t ;  
             & l t ; k e y & g t ;  
                 & l t ; s t r i n g & g t ; G i f t e d T a l e n t e d & l t ; / s t r i n g & g t ;  
             & l t ; / k e y & g t ;  
             & l t ; v a l u e & g t ;  
                 & l t ; s t r i n g & g t ; $ & l t ; / s t r i n g & g t ;  
             & l t ; / v a l u e & g t ;  
         & l t ; / i t e m & g t ;  
         & l t ; i t e m & g t ;  
             & l t ; k e y & g t ;  
                 & l t ; s t r i n g & g t ; F R L & l t ; / s t r i n g & g t ;  
             & l t ; / k e y & g t ;  
             & l t ; v a l u e & g t ;  
                 & l t ; s t r i n g & g t ; $ & l t ; / s t r i n g & g t ;  
             & l t ; / v a l u e & g t ;  
         & l t ; / i t e m & g t ;  
         & l t ; i t e m & g t ;  
             & l t ; k e y & g t ;  
                 & l t ; s t r i n g & g t ; F r e e R e d u c e S t a t u s & l t ; / s t r i n g & g t ;  
             & l t ; / k e y & g t ;  
             & l t ; v a l u e & g t ;  
                 & l t ; s t r i n g & g t ; $ & l t ; / s t r i n g & g t ;  
             & l t ; / v a l u e & g t ;  
         & l t ; / i t e m & g t ;  
         & l t ; i t e m & g t ;  
             & l t ; k e y & g t ;  
                 & l t ; s t r i n g & g t ; H o m e l e s s & l t ; / s t r i n g & g t ;  
             & l t ; / k e y & g t ;  
             & l t ; v a l u e & g t ;  
                 & l t ; s t r i n g & g t ; $ & l t ; / s t r i n g & g t ;  
             & l t ; / v a l u e & g t ;  
         & l t ; / i t e m & g t ;  
         & l t ; i t e m & g t ;  
             & l t ; k e y & g t ;  
                 & l t ; s t r i n g & g t ; S e r v i c e T y p e & l t ; / s t r i n g & g t ;  
             & l t ; / k e y & g t ;  
             & l t ; v a l u e & g t ;  
                 & l t ; s t r i n g & g t ; $ & l t ; / s t r i n g & g t ;  
             & l t ; / v a l u e & g t ;  
         & l t ; / i t e m & g t ;  
         & l t ; i t e m & g t ;  
             & l t ; k e y & g t ;  
                 & l t ; s t r i n g & g t ; f a l l 1 0 D a y A b s e n t & l t ; / s t r i n g & g t ;  
             & l t ; / k e y & g t ;  
             & l t ; v a l u e & g t ;  
                 & l t ; s t r i n g & g t ; $ & l t ; / s t r i n g & g t ;  
             & l t ; / v a l u e & g t ;  
         & l t ; / i t e m & g t ;  
         & l t ; i t e m & g t ;  
             & l t ; k e y & g t ;  
                 & l t ; s t r i n g & g t ; s p r i n g 1 0 D a y A b s e n t & l t ; / s t r i n g & g t ;  
             & l t ; / k e y & g t ;  
             & l t ; v a l u e & g t ;  
                 & l t ; s t r i n g & g t ; $ & l t ; / s t r i n g & g t ;  
             & l t ; / v a l u e & g t ;  
         & l t ; / i t e m & g t ;  
         & l t ; i t e m & g t ;  
             & l t ; k e y & g t ;  
                 & l t ; s t r i n g & g t ; t w e n t y F i r s t C e n t u r y & l t ; / s t r i n g & g t ;  
             & l t ; / k e y & g t ;  
             & l t ; v a l u e & g t ;  
                 & l t ; s t r i n g & g t ; $ & l t ; / s t r i n g & g t ;  
             & l t ; / v a l u e & g t ;  
         & l t ; / i t e m & g t ;  
         & l t ; i t e m & g t ;  
             & l t ; k e y & g t ;  
                 & l t ; s t r i n g & g t ; s t a t e E x c l u d e & l t ; / s t r i n g & g t ;  
             & l t ; / k e y & g t ;  
             & l t ; v a l u e & g t ;  
                 & l t ; s t r i n g & g t ; $ & l t ; / s t r i n g & g t ;  
             & l t ; / v a l u e & g t ;  
         & l t ; / i t e m & g t ;  
         & l t ; i t e m & g t ;  
             & l t ; k e y & g t ;  
                 & l t ; s t r i n g & g t ; V o c a t i o n a l C o d e & l t ; / s t r i n g & g t ;  
             & l t ; / k e y & g t ;  
             & l t ; v a l u e & g t ;  
                 & l t ; s t r i n g & g t ; $ & l t ; / s t r i n g & g t ;  
             & l t ; / v a l u e & g t ;  
         & l t ; / i t e m & g t ;  
         & l t ; i t e m & g t ;  
             & l t ; k e y & g t ;  
                 & l t ; s t r i n g & g t ; S i n g l e P a r e n t & l t ; / s t r i n g & g t ;  
             & l t ; / k e y & g t ;  
             & l t ; v a l u e & g t ;  
                 & l t ; s t r i n g & g t ; $ & l t ; / s t r i n g & g t ;  
             & l t ; / v a l u e & g t ;  
         & l t ; / i t e m & g t ;  
         & l t ; i t e m & g t ;  
             & l t ; k e y & g t ;  
                 & l t ; s t r i n g & g t ; S t u d e n t C o u n t & l t ; / s t r i n g & g t ;  
             & l t ; / k e y & g t ;  
             & l t ; v a l u e & g t ;  
                 & l t ; s t r i n g & g t ; $ & l t ; / s t r i n g & g t ;  
             & l t ; / v a l u e & g t ;  
         & l t ; / i t e m & g t ;  
     & l t ; / C o l u m n C u r r e n c y S y m b o l & g t ;  
     & l t ; C o l u m n P o s i t i v e P a t t e r n & g t ;  
         & l t ; i t e m & g t ;  
             & l t ; k e y & g t ;  
                 & l t ; s t r i n g & g t ; E n r o l l m e n t I D & l t ; / s t r i n g & g t ;  
             & l t ; / k e y & g t ;  
             & l t ; v a l u e & g t ;  
                 & l t ; i n t & g t ; 0 & l t ; / i n t & g t ;  
             & l t ; / v a l u e & g t ;  
         & l t ; / i t e m & g t ;  
         & l t ; i t e m & g t ;  
             & l t ; k e y & g t ;  
                 & l t ; s t r i n g & g t ; C o l l e c t i o n & l t ; / s t r i n g & g t ;  
             & l t ; / k e y & g t ;  
             & l t ; v a l u e & g t ;  
                 & l t ; i n t & g t ; 0 & l t ; / i n t & g t ;  
             & l t ; / v a l u e & g t ;  
         & l t ; / i t e m & g t ;  
         & l t ; i t e m & g t ;  
             & l t ; k e y & g t ;  
                 & l t ; s t r i n g & g t ; F i s c a l Y e a r & l t ; / s t r i n g & g t ; 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 & l t ; s t r i n g & g t ; C o N a m e & l t ; / s t r i n g & g t ; 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 & l t ; s t r i n g & g t ; S s N a m e & l t ; / s t r i n g & g t ; 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 & l t ; s t r i n g & g t ; L e N a m e & l t ; / s t r i n g & g t ;  
             & l t ; / k e y & g t ;  
             & l t ; v a l u e & g t ;  
                 & l t ; i n t & g t ; 0 & l t ; / i n t & g t ;  
             & l t ; / v a l u e & g t ;  
         & l t ; / i t e m & g t ;  
         & l t ; i t e m & g t ;  
             & l t ; k e y & g t ;  
                 & l t ; s t r i n g & g t ; S C & l t ; / s t r i n g & g t ;  
             & l t ; / k e y & g t ;  
             & l t ; v a l u e & g t ;  
                 & l t ; i n t & g t ; 0 & l t ; / i n t & g t ;  
             & l t ; / v a l u e & g t ;  
         & l t ; / i t e m & g t ;  
         & l t ; i t e m & g t ;  
             & l t ; k e y & g t ;  
                 & l t ; s t r i n g & g t ; S c N a m e & l t ; / s t r i n g & g t ; 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 & l t ; s t r i n g & g t ; g r a d e & l t ; / s t r i n g & g t ;  
             & l t ; / k e y & g t ;  
             & l t ; v a l u e & g t ;  
                 & l t ; i n t & g t ; 0 & l t ; / i n t & g t ;  
             & l t ; / v a l u e & g t ;  
         & l t ; / i t e m & g t ;  
         & l t ; i t e m & g t ;  
             & l t ; k e y & g t ;  
                 & l t ; s t r i n g & g t ; r a c e E t h n i c i t y & l t ; / s t r i n g & g t ;  
             & l t ; / k e y & g t ;  
             & l t ; v a l u e & g t ;  
                 & l t ; i n t & g t ; 0 & l t ; / i n t & g t ;  
             & l t ; / v a l u e & g t ;  
         & l t ; / i t e m & g t ;  
         & l t ; i t e m & g t ;  
             & l t ; k e y & g t ;  
                 & l t ; s t r i n g & g t ; R a c e N a m e & l t ; / s t r i n g & g t ;  
             & l t ; / k e y & g t ;  
             & l t ; v a l u e & g t ;  
                 & l t ; i n t & g t ; 0 & l t ; / i n t & g t ;  
             & l t ; / v a l u e & g t ;  
         & l t ; / i t e m & g t ;  
         & l t ; i t e m & g t ;  
             & l t ; k e y & g t ;  
                 & l t ; s t r i n g & g t ; g e n d e r & l t ; / s t r i n g & g t ;  
             & l t ; / k e y & g t ;  
             & l t ; v a l u e & g t ;  
                 & l t ; i n t & g t ; 0 & l t ; / i n t & g t ;  
             & l t ; / v a l u e & g t ;  
         & l t ; / i t e m & g t ;  
         & l t ; i t e m & g t ;  
             & l t ; k e y & g t ;  
                 & l t ; s t r i n g & g t ; T i t l e 1 & l t ; / s t r i n g & g t ;  
             & l t ; / k e y & g t ;  
             & l t ; v a l u e & g t ;  
                 & l t ; i n t & g t ; 0 & l t ; / i n t & g t ;  
             & l t ; / v a l u e & g t ;  
         & l t ; / i t e m & g t ;  
         & l t ; i t e m & g t ;  
             & l t ; k e y & g t ;  
                 & l t ; s t r i n g & g t ; T i t l e 3 & l t ; / s t r i n g & g t ;  
             & l t ; / k e y & g t ;  
             & l t ; v a l u e & g t ;  
                 & l t ; i n t & g t ; 0 & l t ; / i n t & g t ;  
             & l t ; / v a l u e & g t ;  
         & l t ; / i t e m & g t ;  
         & l t ; i t e m & g t ;  
             & l t ; k e y & g t ;  
                 & l t ; s t r i n g & g t ; S p e c i a l E d E l i g i b l e & l t ; / s t r i n g & g t ;  
             & l t ; / k e y & g t ;  
             & l t ; v a l u e & g t ;  
                 & l t ; i n t & g t ; 0 & l t ; / i n t & g t ;  
             & l t ; / v a l u e & g t ;  
         & l t ; / i t e m & g t ;  
         & l t ; i t e m & g t ;  
             & l t ; k e y & g t ;  
                 & l t ; s t r i n g & g t ; M i g r a n t & l t ; / s t r i n g & g t ;  
             & l t ; / k e y & g t ;  
             & l t ; v a l u e & g t ;  
                 & l t ; i n t & g t ; 0 & l t ; / i n t & g t ;  
             & l t ; / v a l u e & g t ;  
         & l t ; / i t e m & g t ;  
         & l t ; i t e m & g t ;  
             & l t ; k e y & g t ;  
                 & l t ; s t r i n g & g t ; I m m i g r a n t & l t ; / s t r i n g & g t ;  
             & l t ; / k e y & g t ;  
             & l t ; v a l u e & g t ;  
                 & l t ; i n t & g t ; 0 & l t ; / i n t & g t ;  
             & l t ; / v a l u e & g t ;  
         & l t ; / i t e m & g t ;  
         & l t ; i t e m & g t ;  
             & l t ; k e y & g t ;  
                 & l t ; s t r i n g & g t ; L E P & l t ; / s t r i n g & g t ;  
             & l t ; / k e y & g t ;  
             & l t ; v a l u e & g t ;  
                 & l t ; i n t & g t ; 0 & l t ; / i n t & g t ;  
             & l t ; / v a l u e & g t ;  
         & l t ; / i t e m & g t ;  
         & l t ; i t e m & g t ;  
             & l t ; k e y & g t ;  
                 & l t ; s t r i n g & g t ; L E P S t a t u s & l t ; / s t r i n g & g t ;  
             & l t ; / k e y & g t ;  
             & l t ; v a l u e & g t ;  
                 & l t ; i n t & g t ; 0 & l t ; / i n t & g t ;  
             & l t ; / v a l u e & g t ;  
         & l t ; / i t e m & g t ;  
         & l t ; i t e m & g t ;  
             & l t ; k e y & g t ;  
                 & l t ; s t r i n g & g t ; G i f t e d T a l e n t e d & l t ; / s t r i n g & g t ;  
             & l t ; / k e y & g t ;  
             & l t ; v a l u e & g t ;  
                 & l t ; i n t & g t ; 0 & l t ; / i n t & g t ;  
             & l t ; / v a l u e & g t ;  
         & l t ; / i t e m & g t ;  
         & l t ; i t e m & g t ;  
             & l t ; k e y & g t ;  
                 & l t ; s t r i n g & g t ; F R L & l t ; / s t r i n g & g t ;  
             & l t ; / k e y & g t ;  
             & l t ; v a l u e & g t ;  
                 & l t ; i n t & g t ; 0 & l t ; / i n t & g t ;  
             & l t ; / v a l u e & g t ;  
         & l t ; / i t e m & g t ;  
         & l t ; i t e m & g t ;  
             & l t ; k e y & g t ;  
                 & l t ; s t r i n g & g t ; F r e e R e d u c e S t a t u s & l t ; / s t r i n g & g t ;  
             & l t ; / k e y & g t ;  
             & l t ; v a l u e & g t ;  
                 & l t ; i n t & g t ; 0 & l t ; / i n t & g t ;  
             & l t ; / v a l u e & g t ;  
         & l t ; / i t e m & g t ;  
         & l t ; i t e m & g t ;  
             & l t ; k e y & g t ;  
                 & l t ; s t r i n g & g t ; H o m e l e s s & l t ; / s t r i n g & g t ;  
             & l t ; / k e y & g t ;  
             & l t ; v a l u e & g t ;  
                 & l t ; i n t & g t ; 0 & l t ; / i n t & g t ;  
             & l t ; / v a l u e & g t ;  
         & l t ; / i t e m & g t ;  
         & l t ; i t e m & g t ;  
             & l t ; k e y & g t ;  
                 & l t ; s t r i n g & g t ; S e r v i c e T y p e & l t ; / s t r i n g & g t ;  
             & l t ; / k e y & g t ;  
             & l t ; v a l u e & g t ;  
                 & l t ; i n t & g t ; 0 & l t ; / i n t & g t ;  
             & l t ; / v a l u e & g t ;  
         & l t ; / i t e m & g t ;  
         & l t ; i t e m & g t ;  
             & l t ; k e y & g t ;  
                 & l t ; s t r i n g & g t ; f a l l 1 0 D a y A b s e n t & l t ; / s t r i n g & g t ;  
             & l t ; / k e y & g t ;  
             & l t ; v a l u e & g t ;  
                 & l t ; i n t & g t ; 0 & l t ; / i n t & g t ;  
             & l t ; / v a l u e & g t ;  
         & l t ; / i t e m & g t ;  
         & l t ; i t e m & g t ;  
             & l t ; k e y & g t ;  
                 & l t ; s t r i n g & g t ; s p r i n g 1 0 D a y A b s e n t & l t ; / s t r i n g & g t ;  
             & l t ; / k e y & g t ;  
             & l t ; v a l u e & g t ;  
                 & l t ; i n t & g t ; 0 & l t ; / i n t & g t ;  
             & l t ; / v a l u e & g t ;  
         & l t ; / i t e m & g t ;  
         & l t ; i t e m & g t ;  
             & l t ; k e y & g t ;  
                 & l t ; s t r i n g & g t ; t w e n t y F i r s t C e n t u r y & l t ; / s t r i n g & g t ;  
             & l t ; / k e y & g t ;  
             & l t ; v a l u e & g t ;  
                 & l t ; i n t & g t ; 0 & l t ; / i n t & g t ;  
             & l t ; / v a l u e & g t ;  
         & l t ; / i t e m & g t ;  
         & l t ; i t e m & g t ;  
             & l t ; k e y & g t ;  
                 & l t ; s t r i n g & g t ; s t a t e E x c l u d e & l t ; / s t r i n g & g t ;  
             & l t ; / k e y & g t ;  
             & l t ; v a l u e & g t ;  
                 & l t ; i n t & g t ; 0 & l t ; / i n t & g t ;  
             & l t ; / v a l u e & g t ;  
         & l t ; / i t e m & g t ;  
         & l t ; i t e m & g t ;  
             & l t ; k e y & g t ;  
                 & l t ; s t r i n g & g t ; V o c a t i o n a l C o d e & l t ; / s t r i n g & g t ;  
             & l t ; / k e y & g t ;  
             & l t ; v a l u e & g t ;  
                 & l t ; i n t & g t ; 0 & l t ; / i n t & g t ;  
             & l t ; / v a l u e & g t ;  
         & l t ; / i t e m & g t ;  
         & l t ; i t e m & g t ;  
             & l t ; k e y & g t ;  
                 & l t ; s t r i n g & g t ; S i n g l e P a r e n t & l t ; / s t r i n g & g t ;  
             & l t ; / k e y & g t ;  
             & l t ; v a l u e & g t ;  
                 & l t ; i n t & g t ; 0 & l t ; / i n t & g t ;  
             & l t ; / v a l u e & g t ;  
         & l t ; / i t e m & g t ;  
         & l t ; i t e m & g t ;  
             & l t ; k e y & g t ;  
                 & l t ; s t r i n g & g t ; S t u d e n t C o u n t & l t ; / s t r i n g & g t ;  
             & l t ; / k e y & g t ;  
             & l t ; v a l u e & g t ;  
                 & l t ; i n t & g t ; 0 & l t ; / i n t & g t ;  
             & l t ; / v a l u e & g t ;  
         & l t ; / i t e m & g t ;  
     & l t ; / C o l u m n P o s i t i v e P a t t e r n & g t ;  
     & l t ; C o l u m n N e g a t i v e P a t t e r n & g t ;  
         & l t ; i t e m & g t ;  
             & l t ; k e y & g t ;  
                 & l t ; s t r i n g & g t ; E n r o l l m e n t I D & l t ; / s t r i n g & g t ;  
             & l t ; / k e y & g t ;  
             & l t ; v a l u e & g t ;  
                 & l t ; i n t & g t ; 0 & l t ; / i n t & g t ;  
             & l t ; / v a l u e & g t ;  
         & l t ; / i t e m & g t ;  
         & l t ; i t e m & g t ;  
             & l t ; k e y & g t ;  
                 & l t ; s t r i n g & g t ; C o l l e c t i o n & l t ; / s t r i n g & g t ;  
             & l t ; / k e y & g t ;  
             & l t ; v a l u e & g t ;  
                 & l t ; i n t & g t ; 0 & l t ; / i n t & g t ;  
             & l t ; / v a l u e & g t ;  
         & l t ; / i t e m & g t ;  
         & l t ; i t e m & g t ;  
             & l t ; k e y & g t ;  
                 & l t ; s t r i n g & g t ; F i s c a l Y e a r & l t ; / s t r i n g & g t ; 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 & l t ; s t r i n g & g t ; C o N a m e & l t ; / s t r i n g & g t ; 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 & l t ; s t r i n g & g t ; S s N a m e & l t ; / s t r i n g & g t ; 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 & l t ; s t r i n g & g t ; L e N a m e & l t ; / s t r i n g & g t ;  
             & l t ; / k e y & g t ;  
             & l t ; v a l u e & g t ;  
                 & l t ; i n t & g t ; 0 & l t ; / i n t & g t ;  
             & l t ; / v a l u e & g t ;  
         & l t ; / i t e m & g t ;  
         & l t ; i t e m & g t ;  
             & l t ; k e y & g t ;  
                 & l t ; s t r i n g & g t ; S C & l t ; / s t r i n g & g t ;  
             & l t ; / k e y & g t ;  
             & l t ; v a l u e & g t ;  
                 & l t ; i n t & g t ; 0 & l t ; / i n t & g t ;  
             & l t ; / v a l u e & g t ;  
         & l t ; / i t e m & g t ;  
         & l t ; i t e m & g t ;  
             & l t ; k e y & g t ;  
                 & l t ; s t r i n g & g t ; S c N a m e & l t ; / s t r i n g & g t ; 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 & l t ; s t r i n g & g t ; g r a d e & l t ; / s t r i n g & g t ;  
             & l t ; / k e y & g t ;  
             & l t ; v a l u e & g t ;  
                 & l t ; i n t & g t ; 0 & l t ; / i n t & g t ;  
             & l t ; / v a l u e & g t ;  
         & l t ; / i t e m & g t ;  
         & l t ; i t e m & g t ;  
             & l t ; k e y & g t ;  
                 & l t ; s t r i n g & g t ; r a c e E t h n i c i t y & l t ; / s t r i n g & g t ;  
             & l t ; / k e y & g t ;  
             & l t ; v a l u e & g t ;  
                 & l t ; i n t & g t ; 0 & l t ; / i n t & g t ;  
             & l t ; / v a l u e & g t ;  
         & l t ; / i t e m & g t ;  
         & l t ; i t e m & g t ;  
             & l t ; k e y & g t ;  
                 & l t ; s t r i n g & g t ; R a c e N a m e & l t ; / s t r i n g & g t ;  
             & l t ; / k e y & g t ;  
             & l t ; v a l u e & g t ;  
                 & l t ; i n t & g t ; 0 & l t ; / i n t & g t ;  
             & l t ; / v a l u e & g t ;  
         & l t ; / i t e m & g t ;  
         & l t ; i t e m & g t ;  
             & l t ; k e y & g t ;  
                 & l t ; s t r i n g & g t ; g e n d e r & l t ; / s t r i n g & g t ;  
             & l t ; / k e y & g t ;  
             & l t ; v a l u e & g t ;  
                 & l t ; i n t & g t ; 0 & l t ; / i n t & g t ;  
             & l t ; / v a l u e & g t ;  
         & l t ; / i t e m & g t ;  
         & l t ; i t e m & g t ;  
             & l t ; k e y & g t ;  
                 & l t ; s t r i n g & g t ; T i t l e 1 & l t ; / s t r i n g & g t ;  
             & l t ; / k e y & g t ;  
             & l t ; v a l u e & g t ;  
                 & l t ; i n t & g t ; 0 & l t ; / i n t & g t ;  
             & l t ; / v a l u e & g t ;  
         & l t ; / i t e m & g t ;  
         & l t ; i t e m & g t ;  
             & l t ; k e y & g t ;  
                 & l t ; s t r i n g & g t ; T i t l e 3 & l t ; / s t r i n g & g t ;  
             & l t ; / k e y & g t ;  
             & l t ; v a l u e & g t ;  
                 & l t ; i n t & g t ; 0 & l t ; / i n t & g t ;  
             & l t ; / v a l u e & g t ;  
         & l t ; / i t e m & g t ;  
         & l t ; i t e m & g t ;  
             & l t ; k e y & g t ;  
                 & l t ; s t r i n g & g t ; S p e c i a l E d E l i g i b l e & l t ; / s t r i n g & g t ;  
             & l t ; / k e y & g t ;  
             & l t ; v a l u e & g t ;  
                 & l t ; i n t & g t ; 0 & l t ; / i n t & g t ;  
             & l t ; / v a l u e & g t ;  
         & l t ; / i t e m & g t ;  
         & l t ; i t e m & g t ;  
             & l t ; k e y & g t ;  
                 & l t ; s t r i n g & g t ; M i g r a n t & l t ; / s t r i n g & g t ;  
             & l t ; / k e y & g t ;  
             & l t ; v a l u e & g t ;  
                 & l t ; i n t & g t ; 0 & l t ; / i n t & g t ;  
             & l t ; / v a l u e & g t ;  
         & l t ; / i t e m & g t ;  
         & l t ; i t e m & g t ;  
             & l t ; k e y & g t ;  
                 & l t ; s t r i n g & g t ; I m m i g r a n t & l t ; / s t r i n g & g t ;  
             & l t ; / k e y & g t ;  
             & l t ; v a l u e & g t ;  
                 & l t ; i n t & g t ; 0 & l t ; / i n t & g t ;  
             & l t ; / v a l u e & g t ;  
         & l t ; / i t e m & g t ;  
         & l t ; i t e m & g t ;  
             & l t ; k e y & g t ;  
                 & l t ; s t r i n g & g t ; L E P & l t ; / s t r i n g & g t ;  
             & l t ; / k e y & g t ;  
             & l t ; v a l u e & g t ;  
                 & l t ; i n t & g t ; 0 & l t ; / i n t & g t ;  
             & l t ; / v a l u e & g t ;  
         & l t ; / i t e m & g t ;  
         & l t ; i t e m & g t ;  
             & l t ; k e y & g t ;  
                 & l t ; s t r i n g & g t ; L E P S t a t u s & l t ; / s t r i n g & g t ;  
             & l t ; / k e y & g t ;  
             & l t ; v a l u e & g t ;  
                 & l t ; i n t & g t ; 0 & l t ; / i n t & g t ;  
             & l t ; / v a l u e & g t ;  
         & l t ; / i t e m & g t ;  
         & l t ; i t e m & g t ;  
             & l t ; k e y & g t ;  
                 & l t ; s t r i n g & g t ; G i f t e d T a l e n t e d & l t ; / s t r i n g & g t ;  
             & l t ; / k e y & g t ;  
             & l t ; v a l u e & g t ;  
                 & l t ; i n t & g t ; 0 & l t ; / i n t & g t ;  
             & l t ; / v a l u e & g t ;  
         & l t ; / i t e m & g t ;  
         & l t ; i t e m & g t ;  
             & l t ; k e y & g t ;  
                 & l t ; s t r i n g & g t ; F R L & l t ; / s t r i n g & g t ;  
             & l t ; / k e y & g t ;  
             & l t ; v a l u e & g t ;  
                 & l t ; i n t & g t ; 0 & l t ; / i n t & g t ;  
             & l t ; / v a l u e & g t ;  
         & l t ; / i t e m & g t ;  
         & l t ; i t e m & g t ;  
             & l t ; k e y & g t ;  
                 & l t ; s t r i n g & g t ; F r e e R e d u c e S t a t u s & l t ; / s t r i n g & g t ;  
             & l t ; / k e y & g t ;  
             & l t ; v a l u e & g t ;  
                 & l t ; i n t & g t ; 0 & l t ; / i n t & g t ;  
             & l t ; / v a l u e & g t ;  
         & l t ; / i t e m & g t ;  
         & l t ; i t e m & g t ;  
             & l t ; k e y & g t ;  
                 & l t ; s t r i n g & g t ; H o m e l e s s & l t ; / s t r i n g & g t ;  
             & l t ; / k e y & g t ;  
             & l t ; v a l u e & g t ;  
                 & l t ; i n t & g t ; 0 & l t ; / i n t & g t ;  
             & l t ; / v a l u e & g t ;  
         & l t ; / i t e m & g t ;  
         & l t ; i t e m & g t ;  
             & l t ; k e y & g t ;  
                 & l t ; s t r i n g & g t ; S e r v i c e T y p e & l t ; / s t r i n g & g t ;  
             & l t ; / k e y & g t ;  
             & l t ; v a l u e & g t ;  
                 & l t ; i n t & g t ; 0 & l t ; / i n t & g t ;  
             & l t ; / v a l u e & g t ;  
         & l t ; / i t e m & g t ;  
         & l t ; i t e m & g t ;  
             & l t ; k e y & g t ;  
                 & l t ; s t r i n g & g t ; f a l l 1 0 D a y A b s e n t & l t ; / s t r i n g & g t ;  
             & l t ; / k e y & g t ;  
             & l t ; v a l u e & g t ;  
                 & l t ; i n t & g t ; 0 & l t ; / i n t & g t ;  
             & l t ; / v a l u e & g t ;  
         & l t ; / i t e m & g t ;  
         & l t ; i t e m & g t ;  
             & l t ; k e y & g t ;  
                 & l t ; s t r i n g & g t ; s p r i n g 1 0 D a y A b s e n t & l t ; / s t r i n g & g t ;  
             & l t ; / k e y & g t ;  
             & l t ; v a l u e & g t ;  
                 & l t ; i n t & g t ; 0 & l t ; / i n t & g t ;  
             & l t ; / v a l u e & g t ;  
         & l t ; / i t e m & g t ;  
         & l t ; i t e m & g t ;  
             & l t ; k e y & g t ;  
                 & l t ; s t r i n g & g t ; t w e n t y F i r s t C e n t u r y & l t ; / s t r i n g & g t ;  
             & l t ; / k e y & g t ;  
             & l t ; v a l u e & g t ;  
                 & l t ; i n t & g t ; 0 & l t ; / i n t & g t ;  
             & l t ; / v a l u e & g t ;  
         & l t ; / i t e m & g t ;  
         & l t ; i t e m & g t ;  
             & l t ; k e y & g t ;  
                 & l t ; s t r i n g & g t ; s t a t e E x c l u d e & l t ; / s t r i n g & g t ;  
             & l t ; / k e y & g t ;  
             & l t ; v a l u e & g t ;  
                 & l t ; i n t & g t ; 0 & l t ; / i n t & g t ;  
             & l t ; / v a l u e & g t ;  
         & l t ; / i t e m & g t ;  
         & l t ; i t e m & g t ;  
             & l t ; k e y & g t ;  
                 & l t ; s t r i n g & g t ; V o c a t i o n a l C o d e & l t ; / s t r i n g & g t ;  
             & l t ; / k e y & g t ;  
             & l t ; v a l u e & g t ;  
                 & l t ; i n t & g t ; 0 & l t ; / i n t & g t ;  
             & l t ; / v a l u e & g t ;  
         & l t ; / i t e m & g t ;  
         & l t ; i t e m & g t ;  
             & l t ; k e y & g t ;  
                 & l t ; s t r i n g & g t ; S i n g l e P a r e n t & l t ; / s t r i n g & g t ;  
             & l t ; / k e y & g t ;  
             & l t ; v a l u e & g t ;  
                 & l t ; i n t & g t ; 0 & l t ; / i n t & g t ;  
             & l t ; / v a l u e & g t ;  
         & l t ; / i t e m & g t ;  
         & l t ; i t e m & g t ;  
             & l t ; k e y & g t ;  
                 & l t ; s t r i n g & g t ; S t u d e n t C o u n t & l t ; / s t r i n g & g t ;  
             & l t ; / k e y & g t ;  
             & l t ; v a l u e & g t ;  
                 & l t ; i n t & g t ; 0 & l t ; / i n t & g t ;  
             & l t ; / v a l u e & g t ;  
         & l t ; / i t e m & g t ;  
     & l t ; / C o l u m n N e g a t i v e P a t t e r n & g t ;  
     & l t ; C o l u m n W i d t h s & g t ;  
         & l t ; i t e m & g t ;  
             & l t ; k e y & g t ;  
                 & l t ; s t r i n g & g t ; E n r o l l m e n t I D & l t ; / s t r i n g & g t ;  
             & l t ; / k e y & g t ;  
             & l t ; v a l u e & g t ;  
                 & l t ; i n t & g t ; 1 3 5 & l t ; / i n t & g t ;  
             & l t ; / v a l u e & g t ;  
         & l t ; / i t e m & g t ;  
         & l t ; i t e m & g t ;  
             & l t ; k e y & g t ;  
                 & l t ; s t r i n g & g t ; C o l l e c t i o n & l t ; / s t r i n g & g t ;  
             & l t ; / k e y & g t ;  
             & l t ; v a l u e & g t ;  
                 & l t ; i n t & g t ; 1 1 5 & l t ; / i n t & g t ;  
             & l t ; / v a l u e & g t ;  
         & l t ; / i t e m & g t ;  
         & l t ; i t e m & g t ;  
             & l t ; k e y & g t ;  
                 & l t ; s t r i n g & g t ; F i s c a l Y e a r & l t ; / s t r i n g & g t ;  
             & l t ; / k e y & g t ;  
             & l t ; v a l u e & g t ;  
                 & l t ; i n t & g t ; 1 1 3 & l t ; / i n t & g t ;  
             & l t ; / v a l u e & g t ;  
         & l t ; / i t e m & g t ;  
         & l t ; i t e m & g t ;  
             & l t ; k e y & g t ;  
                 & l t ; s t r i n g & g t ; C O & l t ; / s t r i n g & g t ;  
             & l t ; / k e y & g t ;  
             & l t ; v a l u e & g t ;  
                 & l t ; i n t & g t ; 7 1 & l t ; / i n t & g t ;  
             & l t ; / v a l u e & g t ;  
         & l t ; / i t e m & g t ;  
         & l t ; i t e m & g t ;  
             & l t ; k e y & g t ;  
                 & l t ; s t r i n g & g t ; C o N a m e & l t ; / s t r i n g & g t ;  
             & l t ; / k e y & g t ;  
             & l t ; v a l u e & g t ;  
                 & l t ; i n t & g t ; 1 0 6 & l t ; / i n t & g t ;  
             & l t ; / v a l u e & g t ;  
         & l t ; / i t e m & g t ;  
         & l t ; i t e m & g t ;  
             & l t ; k e y & g t ;  
                 & l t ; s t r i n g & g t ; S S & l t ; / s t r i n g & g t ;  
             & l t ; / k e y & g t ;  
             & l t ; v a l u e & g t ;  
                 & l t ; i n t & g t ; 6 7 & l t ; / i n t & g t ;  
             & l t ; / v a l u e & g t ;  
         & l t ; / i t e m & g t ;  
         & l t ; i t e m & g t ;  
             & l t ; k e y & g t ;  
                 & l t ; s t r i n g & g t ; S s N a m e & l t ; / s t r i n g & g t ;  
             & l t ; / k e y & g t ;  
             & l t ; v a l u e & g t ;  
                 & l t ; i n t & g t ; 1 0 3 & l t ; / i n t & g t ;  
             & l t ; / v a l u e & g t ;  
         & l t ; / i t e m & g t ;  
         & l t ; i t e m & g t ;  
             & l t ; k e y & g t ;  
                 & l t ; s t r i n g & g t ; L e & l t ; / s t r i n g & g t ;  
             & l t ; / k e y & g t ;  
             & l t ; v a l u e & g t ;  
                 & l t ; i n t & g t ; 6 7 & l t ; / i n t & g t ;  
             & l t ; / v a l u e & g t ;  
         & l t ; / i t e m & g t ;  
         & l t ; i t e m & g t ;  
             & l t ; k e y & g t ;  
                 & l t ; s t r i n g & g t ; L e N a m e & l t ; / s t r i n g & g t ;  
             & l t ; / k e y & g t ;  
             & l t ; v a l u e & g t ;  
                 & l t ; i n t & g t ; 1 0 4 & l t ; / i n t & g t ;  
             & l t ; / v a l u e & g t ;  
         & l t ; / i t e m & g t ;  
         & l t ; i t e m & g t ;  
             & l t ; k e y & g t ;  
                 & l t ; s t r i n g & g t ; S C & l t ; / s t r i n g & g t ;  
             & l t ; / k e y & g t ;  
             & l t ; v a l u e & g t ;  
                 & l t ; i n t & g t ; 6 8 & l t ; / i n t & g t ;  
             & l t ; / v a l u e & g t ;  
         & l t ; / i t e m & g t ;  
         & l t ; i t e m & g t ;  
             & l t ; k e y & g t ;  
                 & l t ; s t r i n g & g t ; S c N a m e & l t ; / s t r i n g & g t ;  
             & l t ; / k e y & g t ;  
             & l t ; v a l u e & g t ;  
                 & l t ; i n t & g t ; 1 0 3 & l t ; / i n t & g t ;  
             & l t ; / v a l u e & g t ;  
         & l t ; / i t e m & g t ;  
         & l t ; i t e m & g t ;  
             & l t ; k e y & g t ;  
                 & l t ; s t r i n g & g t ; s e c t o r & l t ; / s t r i n g & g t ;  
             & l t ; / k e y & g t ;  
             & l t ; v a l u e & g t ;  
                 & l t ; i n t & g t ; 9 1 & l t ; / i n t & g t ;  
             & l t ; / v a l u e & g t ;  
         & l t ; / i t e m & g t ;  
         & l t ; i t e m & g t ;  
             & l t ; k e y & g t ;  
                 & l t ; s t r i n g & g t ; g r a d e & l t ; / s t r i n g & g t ;  
             & l t ; / k e y & g t ;  
             & l t ; v a l u e & g t ;  
                 & l t ; i n t & g t ; 8 8 & l t ; / i n t & g t ;  
             & l t ; / v a l u e & g t ;  
         & l t ; / i t e m & g t ;  
         & l t ; i t e m & g t ;  
             & l t ; k e y & g t ;  
                 & l t ; s t r i n g & g t ; r a c e E t h n i c i t y & l t ; / s t r i n g & g t ;  
             & l t ; / k e y & g t ;  
             & l t ; v a l u e & g t ;  
                 & l t ; i n t & g t ; 1 3 3 & l t ; / i n t & g t ;  
             & l t ; / v a l u e & g t ;  
         & l t ; / i t e m & g t ;  
         & l t ; i t e m & g t ;  
             & l t ; k e y & g t ;  
                 & l t ; s t r i n g & g t ; R a c e N a m e & l t ; / s t r i n g & g t ;  
             & l t ; / k e y & g t ;  
             & l t ; v a l u e & g t ;  
                 & l t ; i n t & g t ; 1 1 9 & l t ; / i n t & g t ;  
             & l t ; / v a l u e & g t ;  
         & l t ; / i t e m & g t ;  
         & l t ; i t e m & g t ;  
             & l t ; k e y & g t ;  
                 & l t ; s t r i n g & g t ; g e n d e r & l t ; / s t r i n g & g t ;  
             & l t ; / k e y & g t ;  
             & l t ; v a l u e & g t ;  
                 & l t ; i n t & g t ; 9 7 & l t ; / i n t & g t ;  
             & l t ; / v a l u e & g t ;  
         & l t ; / i t e m & g t ;  
         & l t ; i t e m & g t ;  
             & l t ; k e y & g t ;  
                 & l t ; s t r i n g & g t ; T i t l e 1 & l t ; / s t r i n g & g t ;  
             & l t ; / k e y & g t ;  
             & l t ; v a l u e & g t ;  
                 & l t ; i n t & g t ; 8 8 & l t ; / i n t & g t ;  
             & l t ; / v a l u e & g t ;  
         & l t ; / i t e m & g t ;  
         & l t ; i t e m & g t ;  
             & l t ; k e y & g t ;  
                 & l t ; s t r i n g & g t ; T i t l e 3 & l t ; / s t r i n g & g t ;  
             & l t ; / k e y & g t ;  
             & l t ; v a l u e & g t ;  
                 & l t ; i n t & g t ; 8 8 & l t ; / i n t & g t ;  
             & l t ; / v a l u e & g t ;  
         & l t ; / i t e m & g t ;  
         & l t ; i t e m & g t ;  
             & l t ; k e y & g t ;  
                 & l t ; s t r i n g & g t ; S p e c i a l E d E l i g i b l e & l t ; / s t r i n g & g t ;  
             & l t ; / k e y & g t ;  
             & l t ; v a l u e & g t ;  
                 & l t ; i n t & g t ; 1 5 8 & l t ; / i n t & g t ;  
             & l t ; / v a l u e & g t ;  
         & l t ; / i t e m & g t ;  
         & l t ; i t e m & g t ;  
             & l t ; k e y & g t ;  
                 & l t ; s t r i n g & g t ; M i g r a n t & l t ; / s t r i n g & g t ;  
             & l t ; / k e y & g t ;  
             & l t ; v a l u e & g t ;  
                 & l t ; i n t & g t ; 1 0 1 & l t ; / i n t & g t ;  
             & l t ; / v a l u e & g t ;  
         & l t ; / i t e m & g t ;  
         & l t ; i t e m & g t ;  
             & l t ; k e y & g t ;  
                 & l t ; s t r i n g & g t ; I m m i g r a n t & l t ; / s t r i n g & g t ;  
             & l t ; / k e y & g t ;  
             & l t ; v a l u e & g t ;  
                 & l t ; i n t & g t ; 1 1 7 & l t ; / i n t & g t ;  
             & l t ; / v a l u e & g t ;  
         & l t ; / i t e m & g t ;  
         & l t ; i t e m & g t ;  
             & l t ; k e y & g t ;  
                 & l t ; s t r i n g & g t ; L E P & l t ; / s t r i n g & g t ;  
             & l t ; / k e y & g t ;  
             & l t ; v a l u e & g t ;  
                 & l t ; i n t & g t ; 7 4 & l t ; / i n t & g t ;  
             & l t ; / v a l u e & g t ;  
         & l t ; / i t e m & g t ;  
         & l t ; i t e m & g t ;  
             & l t ; k e y & g t ;  
                 & l t ; s t r i n g & g t ; L E P S t a t u s & l t ; / s t r i n g & g t ;  
             & l t ; / k e y & g t ;  
             & l t ; v a l u e & g t ;  
                 & l t ; i n t & g t ; 1 1 2 & l t ; / i n t & g t ;  
             & l t ; / v a l u e & g t ;  
         & l t ; / i t e m & g t ;  
         & l t ; i t e m & g t ;  
             & l t ; k e y & g t ;  
                 & l t ; s t r i n g & g t ; G i f t e d T a l e n t e d & l t ; / s t r i n g & g t ;  
             & l t ; / k e y & g t ;  
             & l t ; v a l u e & g t ;  
                 & l t ; i n t & g t ; 1 4 5 & l t ; / i n t & g t ;  
             & l t ; / v a l u e & g t ;  
         & l t ; / i t e m & g t ;  
         & l t ; i t e m & g t ;  
             & l t ; k e y & g t ;  
                 & l t ; s t r i n g & g t ; F R L & l t ; / s t r i n g & g t ;  
             & l t ; / k e y & g t ;  
             & l t ; v a l u e & g t ;  
                 & l t ; i n t & g t ; 7 4 & l t ; / i n t & g t ;  
             & l t ; / v a l u e & g t ;  
         & l t ; / i t e m & g t ;  
         & l t ; i t e m & g t ;  
             & l t ; k e y & g t ;  
                 & l t ; s t r i n g & g t ; F r e e R e d u c e S t a t u s & l t ; / s t r i n g & g t ;  
             & l t ; / k e y & g t ;  
             & l t ; v a l u e & g t ;  
                 & l t ; i n t & g t ; 1 6 5 & l t ; / i n t & g t ;  
             & l t ; / v a l u e & g t ;  
         & l t ; / i t e m & g t ;  
         & l t ; i t e m & g t ;  
             & l t ; k e y & g t ;  
                 & l t ; s t r i n g & g t ; H o m e l e s s & l t ; / s t r i n g & g t ;  
             & l t ; / k e y & g t ;  
             & l t ; v a l u e & g t ;  
                 & l t ; i n t & g t ; 1 1 4 & l t ; / i n t & g t ;  
             & l t ; / v a l u e & g t ;  
         & l t ; / i t e m & g t ;  
         & l t ; i t e m & g t ;  
             & l t ; k e y & g t ;  
                 & l t ; s t r i n g & g t ; S e r v i c e T y p e & l t ; / s t r i n g & g t ;  
             & l t ; / k e y & g t ;  
             & l t ; v a l u e & g t ;  
                 & l t ; i n t & g t ; 1 2 7 & l t ; / i n t & g t ;  
             & l t ; / v a l u e & g t ;  
         & l t ; / i t e m & g t ;  
         & l t ; i t e m & g t ;  
             & l t ; k e y & g t ;  
                 & l t ; s t r i n g & g t ; f a l l 1 0 D a y A b s e n t & l t ; / s t r i n g & g t ;  
             & l t ; / k e y & g t ;  
             & l t ; v a l u e & g t ;  
                 & l t ; i n t & g t ; 1 5 4 & l t ; / i n t & g t ;  
             & l t ; / v a l u e & g t ;  
         & l t ; / i t e m & g t ;  
         & l t ; i t e m & g t ;  
             & l t ; k e y & g t ;  
                 & l t ; s t r i n g & g t ; s p r i n g 1 0 D a y A b s e n t & l t ; / s t r i n g & g t ;  
             & l t ; / k e y & g t ;  
             & l t ; v a l u e & g t ;  
                 & l t ; i n t & g t ; 1 7 2 & l t ; / i n t & g t ;  
             & l t ; / v a l u e & g t ;  
         & l t ; / i t e m & g t ;  
         & l t ; i t e m & g t ;  
             & l t ; k e y & g t ;  
                 & l t ; s t r i n g & g t ; t w e n t y F i r s t C e n t u r y & l t ; / s t r i n g & g t ;  
             & l t ; / k e y & g t ;  
             & l t ; v a l u e & g t ;  
                 & l t ; i n t & g t ; 1 7 3 & l t ; / i n t & g t ;  
             & l t ; / v a l u e & g t ;  
         & l t ; / i t e m & g t ;  
         & l t ; i t e m & g t ;  
             & l t ; k e y & g t ;  
                 & l t ; s t r i n g & g t ; s t a t e E x c l u d e & l t ; / s t r i n g & g t ;  
             & l t ; / k e y & g t ;  
             & l t ; v a l u e & g t ;  
                 & l t ; i n t & g t ; 1 3 2 & l t ; / i n t & g t ;  
             & l t ; / v a l u e & g t ;  
         & l t ; / i t e m & g t ;  
         & l t ; i t e m & g t ;  
             & l t ; k e y & g t ;  
                 & l t ; s t r i n g & g t ; V o c a t i o n a l C o d e & l t ; / s t r i n g & g t ;  
             & l t ; / k e y & g t ;  
             & l t ; v a l u e & g t ;  
                 & l t ; i n t & g t ; 1 4 9 & l t ; / i n t & g t ;  
             & l t ; / v a l u e & g t ;  
         & l t ; / i t e m & g t ;  
         & l t ; i t e m & g t ;  
             & l t ; k e y & g t ;  
                 & l t ; s t r i n g & g t ; S i n g l e P a r e n t & l t ; / s t r i n g & g t ;  
             & l t ; / k e y & g t ;  
             & l t ; v a l u e & g t ;  
                 & l t ; i n t & g t ; 1 3 2 & l t ; / i n t & g t ;  
             & l t ; / v a l u e & g t ;  
         & l t ; / i t e m & g t ;  
         & l t ; i t e m & g t ;  
             & l t ; k e y & g t ;  
                 & l t ; s t r i n g & g t ; S t u d e n t C o u n t & l t ; / s t r i n g & g t ;  
             & l t ; / k e y & g t ;  
             & l t ; v a l u e & g t ;  
                 & l t ; i n t & g t ; 1 3 9 & l t ; / i n t & g t ;  
             & l t ; / v a l u e & g t ;  
         & l t ; / i t e m & g t ;  
     & l t ; / C o l u m n W i d t h s & g t ;  
     & l t ; C o l u m n D i s p l a y I n d e x & g t ;  
         & l t ; i t e m & g t ;  
             & l t ; k e y & g t ;  
                 & l t ; s t r i n g & g t ; E n r o l l m e n t I D & l t ; / s t r i n g & g t ;  
             & l t ; / k e y & g t ;  
             & l t ; v a l u e & g t ;  
                 & l t ; i n t & g t ; 0 & l t ; / i n t & g t ;  
             & l t ; / v a l u e & g t ;  
         & l t ; / i t e m & g t ;  
         & l t ; i t e m & g t ;  
             & l t ; k e y & g t ;  
                 & l t ; s t r i n g & g t ; C o l l e c t i o n & l t ; / s t r i n g & g t ;  
             & l t ; / k e y & g t ;  
             & l t ; v a l u e & g t ;  
                 & l t ; i n t & g t ; 1 & l t ; / i n t & g t ;  
             & l t ; / v a l u e & g t ;  
         & l t ; / i t e m & g t ;  
         & l t ; i t e m & g t ;  
             & l t ; k e y & g t ;  
                 & l t ; s t r i n g & g t ; F i s c a l Y e a r & l t ; / s t r i n g & g t ;  
             & l t ; / k e y & g t ;  
             & l t ; v a l u e & g t ;  
                 & l t ; i n t & g t ; 2 & l t ; / i n t & g t ;  
             & l t ; / v a l u e & g t ;  
         & l t ; / i t e m & g t ;  
         & l t ; i t e m & g t ;  
             & l t ; k e y & g t ;  
                 & l t ; s t r i n g & g t ; C O & l t ; / s t r i n g & g t ;  
             & l t ; / k e y & g t ;  
             & l t ; v a l u e & g t ;  
                 & l t ; i n t & g t ; 3 & l t ; / i n t & g t ;  
             & l t ; / v a l u e & g t ;  
         & l t ; / i t e m & g t ;  
         & l t ; i t e m & g t ;  
             & l t ; k e y & g t ;  
                 & l t ; s t r i n g & g t ; C o N a m e & l t ; / s t r i n g & g t ;  
             & l t ; / k e y & g t ;  
             & l t ; v a l u e & g t ;  
                 & l t ; i n t & g t ; 4 & l t ; / i n t & g t ;  
             & l t ; / v a l u e & g t ;  
         & l t ; / i t e m & g t ;  
         & l t ; i t e m & g t ;  
             & l t ; k e y & g t ;  
                 & l t ; s t r i n g & g t ; S S & l t ; / s t r i n g & g t ;  
             & l t ; / k e y & g t ;  
             & l t ; v a l u e & g t ;  
                 & l t ; i n t & g t ; 5 & l t ; / i n t & g t ;  
             & l t ; / v a l u e & g t ;  
         & l t ; / i t e m & g t ;  
         & l t ; i t e m & g t ;  
             & l t ; k e y & g t ;  
                 & l t ; s t r i n g & g t ; S s N a m e & l t ; / s t r i n g & g t ;  
             & l t ; / k e y & g t ;  
             & l t ; v a l u e & g t ;  
                 & l t ; i n t & g t ; 6 & l t ; / i n t & g t ;  
             & l t ; / v a l u e & g t ;  
         & l t ; / i t e m & g t ;  
         & l t ; i t e m & g t ;  
             & l t ; k e y & g t ;  
                 & l t ; s t r i n g & g t ; L e & l t ; / s t r i n g & g t ;  
             & l t ; / k e y & g t ;  
             & l t ; v a l u e & g t ;  
                 & l t ; i n t & g t ; 7 & l t ; / i n t & g t ;  
             & l t ; / v a l u e & g t ;  
         & l t ; / i t e m & g t ;  
         & l t ; i t e m & g t ;  
             & l t ; k e y & g t ;  
                 & l t ; s t r i n g & g t ; L e N a m e & l t ; / s t r i n g & g t ;  
             & l t ; / k e y & g t ;  
             & l t ; v a l u e & g t ;  
                 & l t ; i n t & g t ; 8 & l t ; / i n t & g t ;  
             & l t ; / v a l u e & g t ;  
         & l t ; / i t e m & g t ;  
         & l t ; i t e m & g t ;  
             & l t ; k e y & g t ;  
                 & l t ; s t r i n g & g t ; S C & l t ; / s t r i n g & g t ;  
             & l t ; / k e y & g t ;  
             & l t ; v a l u e & g t ;  
                 & l t ; i n t & g t ; 9 & l t ; / i n t & g t ;  
             & l t ; / v a l u e & g t ;  
         & l t ; / i t e m & g t ;  
         & l t ; i t e m & g t ;  
             & l t ; k e y & g t ;  
                 & l t ; s t r i n g & g t ; S c N a m e & l t ; / s t r i n g & g t ;  
             & l t ; / k e y & g t ;  
             & l t ; v a l u e & g t ;  
                 & l t ; i n t & g t ; 1 0 & l t ; / i n t & g t ;  
             & l t ; / v a l u e & g t ;  
         & l t ; / i t e m & g t ;  
         & l t ; i t e m & g t ;  
             & l t ; k e y & g t ;  
                 & l t ; s t r i n g & g t ; s e c t o r & l t ; / s t r i n g & g t ;  
             & l t ; / k e y & g t ;  
             & l t ; v a l u e & g t ;  
                 & l t ; i n t & g t ; 1 1 & l t ; / i n t & g t ;  
             & l t ; / v a l u e & g t ;  
         & l t ; / i t e m & g t ;  
         & l t ; i t e m & g t ;  
             & l t ; k e y & g t ;  
                 & l t ; s t r i n g & g t ; g r a d e & l t ; / s t r i n g & g t ;  
             & l t ; / k e y & g t ;  
             & l t ; v a l u e & g t ;  
                 & l t ; i n t & g t ; 1 2 & l t ; / i n t & g t ;  
             & l t ; / v a l u e & g t ;  
         & l t ; / i t e m & g t ;  
         & l t ; i t e m & g t ;  
             & l t ; k e y & g t ;  
                 & l t ; s t r i n g & g t ; r a c e E t h n i c i t y & l t ; / s t r i n g & g t ;  
             & l t ; / k e y & g t ;  
             & l t ; v a l u e & g t ;  
                 & l t ; i n t & g t ; 1 3 & l t ; / i n t & g t ;  
             & l t ; / v a l u e & g t ;  
         & l t ; / i t e m & g t ;  
         & l t ; i t e m & g t ;  
             & l t ; k e y & g t ;  
                 & l t ; s t r i n g & g t ; R a c e N a m e & l t ; / s t r i n g & g t ;  
             & l t ; / k e y & g t ;  
             & l t ; v a l u e & g t ;  
                 & l t ; i n t & g t ; 1 4 & l t ; / i n t & g t ;  
             & l t ; / v a l u e & g t ;  
         & l t ; / i t e m & g t ;  
         & l t ; i t e m & g t ;  
             & l t ; k e y & g t ;  
                 & l t ; s t r i n g & g t ; g e n d e r & l t ; / s t r i n g & g t ;  
             & l t ; / k e y & g t ;  
             & l t ; v a l u e & g t ;  
                 & l t ; i n t & g t ; 1 5 & l t ; / i n t & g t ;  
             & l t ; / v a l u e & g t ;  
         & l t ; / i t e m & g t ;  
         & l t ; i t e m & g t ;  
             & l t ; k e y & g t ;  
                 & l t ; s t r i n g & g t ; T i t l e 1 & l t ; / s t r i n g & g t ;  
             & l t ; / k e y & g t ;  
             & l t ; v a l u e & g t ;  
                 & l t ; i n t & g t ; 1 6 & l t ; / i n t & g t ;  
             & l t ; / v a l u e & g t ;  
         & l t ; / i t e m & g t ;  
         & l t ; i t e m & g t ;  
             & l t ; k e y & g t ;  
                 & l t ; s t r i n g & g t ; T i t l e 3 & l t ; / s t r i n g & g t ;  
             & l t ; / k e y & g t ;  
             & l t ; v a l u e & g t ;  
                 & l t ; i n t & g t ; 1 7 & l t ; / i n t & g t ;  
             & l t ; / v a l u e & g t ;  
         & l t ; / i t e m & g t ;  
         & l t ; i t e m & g t ;  
             & l t ; k e y & g t ;  
                 & l t ; s t r i n g & g t ; S p e c i a l E d E l i g i b l e & l t ; / s t r i n g & g t ;  
             & l t ; / k e y & g t ;  
             & l t ; v a l u e & g t ;  
                 & l t ; i n t & g t ; 1 8 & l t ; / i n t & g t ;  
             & l t ; / v a l u e & g t ;  
         & l t ; / i t e m & g t ;  
         & l t ; i t e m & g t ;  
             & l t ; k e y & g t ;  
                 & l t ; s t r i n g & g t ; M i g r a n t & l t ; / s t r i n g & g t ;  
             & l t ; / k e y & g t ;  
             & l t ; v a l u e & g t ;  
                 & l t ; i n t & g t ; 1 9 & l t ; / i n t & g t ;  
             & l t ; / v a l u e & g t ;  
         & l t ; / i t e m & g t ;  
         & l t ; i t e m & g t ;  
             & l t ; k e y & g t ;  
                 & l t ; s t r i n g & g t ; I m m i g r a n t & l t ; / s t r i n g & g t ;  
             & l t ; / k e y & g t ;  
             & l t ; v a l u e & g t ;  
                 & l t ; i n t & g t ; 2 0 & l t ; / i n t & g t ;  
             & l t ; / v a l u e & g t ;  
         & l t ; / i t e m & g t ;  
         & l t ; i t e m & g t ;  
             & l t ; k e y & g t ;  
                 & l t ; s t r i n g & g t ; L E P & l t ; / s t r i n g & g t ;  
             & l t ; / k e y & g t ;  
             & l t ; v a l u e & g t ;  
                 & l t ; i n t & g t ; 2 1 & l t ; / i n t & g t ;  
             & l t ; / v a l u e & g t ;  
         & l t ; / i t e m & g t ;  
         & l t ; i t e m & g t ;  
             & l t ; k e y & g t ;  
                 & l t ; s t r i n g & g t ; L E P S t a t u s & l t ; / s t r i n g & g t ;  
             & l t ; / k e y & g t ;  
             & l t ; v a l u e & g t ;  
                 & l t ; i n t & g t ; 2 2 & l t ; / i n t & g t ;  
             & l t ; / v a l u e & g t ;  
         & l t ; / i t e m & g t ;  
         & l t ; i t e m & g t ;  
             & l t ; k e y & g t ;  
                 & l t ; s t r i n g & g t ; G i f t e d T a l e n t e d & l t ; / s t r i n g & g t ;  
             & l t ; / k e y & g t ;  
             & l t ; v a l u e & g t ;  
                 & l t ; i n t & g t ; 2 3 & l t ; / i n t & g t ;  
             & l t ; / v a l u e & g t ;  
         & l t ; / i t e m & g t ;  
         & l t ; i t e m & g t ;  
             & l t ; k e y & g t ;  
                 & l t ; s t r i n g & g t ; F R L & l t ; / s t r i n g & g t ;  
             & l t ; / k e y & g t ;  
             & l t ; v a l u e & g t ;  
                 & l t ; i n t & g t ; 2 4 & l t ; / i n t & g t ;  
             & l t ; / v a l u e & g t ;  
         & l t ; / i t e m & g t ;  
         & l t ; i t e m & g t ;  
             & l t ; k e y & g t ;  
                 & l t ; s t r i n g & g t ; F r e e R e d u c e S t a t u s & l t ; / s t r i n g & g t ;  
             & l t ; / k e y & g t ;  
             & l t ; v a l u e & g t ;  
                 & l t ; i n t & g t ; 2 5 & l t ; / i n t & g t ;  
             & l t ; / v a l u e & g t ;  
         & l t ; / i t e m & g t ;  
         & l t ; i t e m & g t ;  
             & l t ; k e y & g t ;  
                 & l t ; s t r i n g & g t ; H o m e l e s s & l t ; / s t r i n g & g t ;  
             & l t ; / k e y & g t ;  
             & l t ; v a l u e & g t ;  
                 & l t ; i n t & g t ; 2 6 & l t ; / i n t & g t ;  
             & l t ; / v a l u e & g t ;  
         & l t ; / i t e m & g t ;  
         & l t ; i t e m & g t ;  
             & l t ; k e y & g t ;  
                 & l t ; s t r i n g & g t ; S e r v i c e T y p e & l t ; / s t r i n g & g t ;  
             & l t ; / k e y & g t ;  
             & l t ; v a l u e & g t ;  
                 & l t ; i n t & g t ; 2 7 & l t ; / i n t & g t ;  
             & l t ; / v a l u e & g t ;  
         & l t ; / i t e m & g t ;  
         & l t ; i t e m & g t ;  
             & l t ; k e y & g t ;  
                 & l t ; s t r i n g & g t ; f a l l 1 0 D a y A b s e n t & l t ; / s t r i n g & g t ;  
             & l t ; / k e y & g t ;  
             & l t ; v a l u e & g t ;  
                 & l t ; i n t & g t ; 2 8 & l t ; / i n t & g t ;  
             & l t ; / v a l u e & g t ;  
         & l t ; / i t e m & g t ;  
         & l t ; i t e m & g t ;  
             & l t ; k e y & g t ;  
                 & l t ; s t r i n g & g t ; s p r i n g 1 0 D a y A b s e n t & l t ; / s t r i n g & g t ;  
             & l t ; / k e y & g t ;  
             & l t ; v a l u e & g t ;  
                 & l t ; i n t & g t ; 2 9 & l t ; / i n t & g t ;  
             & l t ; / v a l u e & g t ;  
         & l t ; / i t e m & g t ;  
         & l t ; i t e m & g t ;  
             & l t ; k e y & g t ;  
                 & l t ; s t r i n g & g t ; t w e n t y F i r s t C e n t u r y & l t ; / s t r i n g & g t ;  
             & l t ; / k e y & g t ;  
             & l t ; v a l u e & g t ;  
                 & l t ; i n t & g t ; 3 0 & l t ; / i n t & g t ;  
             & l t ; / v a l u e & g t ;  
         & l t ; / i t e m & g t ;  
         & l t ; i t e m & g t ;  
             & l t ; k e y & g t ;  
                 & l t ; s t r i n g & g t ; s t a t e E x c l u d e & l t ; / s t r i n g & g t ;  
             & l t ; / k e y & g t ;  
             & l t ; v a l u e & g t ;  
                 & l t ; i n t & g t ; 3 1 & l t ; / i n t & g t ;  
             & l t ; / v a l u e & g t ;  
         & l t ; / i t e m & g t ;  
         & l t ; i t e m & g t ;  
             & l t ; k e y & g t ;  
                 & l t ; s t r i n g & g t ; V o c a t i o n a l C o d e & l t ; / s t r i n g & g t ;  
             & l t ; / k e y & g t ;  
             & l t ; v a l u e & g t ;  
                 & l t ; i n t & g t ; 3 2 & l t ; / i n t & g t ;  
             & l t ; / v a l u e & g t ;  
         & l t ; / i t e m & g t ;  
         & l t ; i t e m & g t ;  
             & l t ; k e y & g t ;  
                 & l t ; s t r i n g & g t ; S i n g l e P a r e n t & l t ; / s t r i n g & g t ;  
             & l t ; / k e y & g t ;  
             & l t ; v a l u e & g t ;  
                 & l t ; i n t & g t ; 3 3 & l t ; / i n t & g t ;  
             & l t ; / v a l u e & g t ;  
         & l t ; / i t e m & g t ;  
         & l t ; i t e m & g t ;  
             & l t ; k e y & g t ;  
                 & l t ; s t r i n g & g t ; S t u d e n t C o u n t & l t ; / s t r i n g & g t ;  
             & l t ; / k e y & g t ;  
             & l t ; v a l u e & g t ;  
                 & l t ; i n t & g t ; 3 4 & l t ; / i n t & g t ;  
             & l t ; / v a l u e & g t ;  
         & l t ; / i t e m & g t ;  
     & l t ; / C o l u m n D i s p l a y I n d e x & g t ;  
     & l t ; C o l u m n F r o z e n   / & g t ;  
     & l t ; C o l u m n H i d d e n   / & g t ;  
     & l t ; C o l u m n C h e c k e d & g t ;  
         & l t ; i t e m & g t ;  
             & l t ; k e y & g t ;  
                 & l t ; s t r i n g & g t ; E n r o l l m e n t I D & l t ; / s t r i n g & g t ;  
             & l t ; / k e y & g t ;  
             & l t ; v a l u e & g t ;  
                 & l t ; b o o l e a n & g t ; f a l s e & l t ; / b o o l e a n & g t ;  
             & l t ; / v a l u e & g t ;  
         & l t ; / i t e m & g t ;  
         & l t ; i t e m & g t ;  
             & l t ; k e y & g t ;  
                 & l t ; s t r i n g & g t ; C O & l t ; / s t r i n g & g t ;  
             & l t ; / k e y & g t ;  
             & l t ; v a l u e & g t ;  
                 & l t ; b o o l e a n & g t ; f a l s e & l t ; / b o o l e a n & g t ;  
             & l t ; / v a l u e & g t ;  
         & l t ; / i t e m & g t ;  
         & l t ; i t e m & g t ;  
             & l t ; k e y & g t ;  
                 & l t ; s t r i n g & g t ; C o N a m e & l t ; / s t r i n g & g t ;  
             & l t ; / k e y & g t ;  
             & l t ; v a l u e & g t ;  
                 & l t ; b o o l e a n & g t ; f a l s e & l t ; / b o o l e a n & g t ;  
             & l t ; / v a l u e & g t ;  
         & l t ; / i t e m & g t ;  
         & l t ; i t e m & g t ;  
             & l t ; k e y & g t ;  
                 & l t ; s t r i n g & g t ; S S & l t ; / s t r i n g & g t ;  
             & l t ; / k e y & g t ;  
             & l t ; v a l u e & g t ;  
                 & l t ; b o o l e a n & g t ; f a l s e & l t ; / b o o l e a n & g t ;  
             & l t ; / v a l u e & g t ;  
         & l t ; / i t e m & g t ;  
         & l t ; i t e m & g t ;  
             & l t ; k e y & g t ;  
                 & l t ; s t r i n g & g t ; S s N a m e & l t ; / s t r i n g & g t ;  
             & l t ; / k e y & g t ;  
             & l t ; v a l u e & g t ;  
                 & l t ; b o o l e a n & g t ; f a l s e & l t ; / b o o l e a n & g t ;  
             & l t ; / v a l u e & g t ;  
         & l t ; / i t e m & g t ;  
         & l t ; i t e m & g t ;  
             & l t ; k e y & g t ;  
                 & l t ; s t r i n g & g t ; S C & l t ; / s t r i n g & g t ;  
             & l t ; / k e y & g t ;  
             & l t ; v a l u e & g t ;  
                 & l t ; b o o l e a n & g t ; f a l s e & l t ; / b o o l e a n & g t ;  
             & l t ; / v a l u e & g t ;  
         & l t ; / i t e m & g t ;  
         & l t ; i t e m & g t ;  
             & l t ; k e y & g t ;  
                 & l t ; s t r i n g & g t ; S c N a m e & l t ; / s t r i n g & g t ;  
             & l t ; / k e y & g t ;  
             & l t ; v a l u e & g t ;  
                 & l t ; b o o l e a n & g t ; f a l s e & l t ; / b o o l e a n & g t ;  
             & l t ; / v a l u e & g t ;  
         & l t ; / i t e m & g t ;  
         & l t ; i t e m & g t ;  
             & l t ; k e y & g t ;  
                 & l t ; s t r i n g & g t ; r a c e E t h n i c i t y & l t ; / s t r i n g & g t ;  
             & l t ; / k e y & g t ;  
             & l t ; v a l u e & g t ;  
                 & l t ; b o o l e a n & g t ; f a l s e & l t ; / b o o l e a n & g t ;  
             & l t ; / v a l u e & g t ;  
         & l t ; / i t e m & g t ;  
         & l t ; i t e m & g t ;  
             & l t ; k e y & g t ;  
                 & l t ; s t r i n g & g t ; R a c e N a m e & l t ; / s t r i n g & g t ;  
             & l t ; / k e y & g t ;  
             & l t ; v a l u e & g t ;  
                 & l t ; b o o l e a n & g t ; f a l s e & l t ; / b o o l e a n & g t ;  
             & l t ; / v a l u e & g t ;  
         & l t ; / i t e m & g t ;  
         & l t ; i t e m & g t ;  
             & l t ; k e y & g t ;  
                 & l t ; s t r i n g & g t ; g e n d e r & l t ; / s t r i n g & g t ;  
             & l t ; / k e y & g t ;  
             & l t ; v a l u e & g t ;  
                 & l t ; b o o l e a n & g t ; f a l s e & l t ; / b o o l e a n & g t ;  
             & l t ; / v a l u e & g t ;  
         & l t ; / i t e m & g t ;  
         & l t ; i t e m & g t ;  
             & l t ; k e y & g t ;  
                 & l t ; s t r i n g & g t ; T i t l e 1 & l t ; / s t r i n g & g t ;  
             & l t ; / k e y & g t ;  
             & l t ; v a l u e & g t ;  
                 & l t ; b o o l e a n & g t ; f a l s e & l t ; / b o o l e a n & g t ;  
             & l t ; / v a l u e & g t ;  
         & l t ; / i t e m & g t ;  
         & l t ; i t e m & g t ;  
             & l t ; k e y & g t ;  
                 & l t ; s t r i n g & g t ; T i t l e 3 & l t ; / s t r i n g & g t ;  
             & l t ; / k e y & g t ;  
             & l t ; v a l u e & g t ;  
                 & l t ; b o o l e a n & g t ; f a l s e & l t ; / b o o l e a n & g t ;  
             & l t ; / v a l u e & g t ;  
         & l t ; / i t e m & g t ;  
         & l t ; i t e m & g t ;  
             & l t ; k e y & g t ;  
                 & l t ; s t r i n g & g t ; S p e c i a l E d E l i g i b l e & l t ; / s t r i n g & g t ;  
             & l t ; / k e y & g t ;  
             & l t ; v a l u e & g t ;  
                 & l t ; b o o l e a n & g t ; f a l s e & l t ; / b o o l e a n & g t ;  
             & l t ; / v a l u e & g t ;  
         & l t ; / i t e m & g t ;  
         & l t ; i t e m & g t ;  
             & l t ; k e y & g t ;  
                 & l t ; s t r i n g & g t ; M i g r a n t & l t ; / s t r i n g & g t ;  
             & l t ; / k e y & g t ;  
             & l t ; v a l u e & g t ;  
                 & l t ; b o o l e a n & g t ; f a l s e & l t ; / b o o l e a n & g t ;  
             & l t ; / v a l u e & g t ;  
         & l t ; / i t e m & g t ;  
         & l t ; i t e m & g t ;  
             & l t ; k e y & g t ;  
                 & l t ; s t r i n g & g t ; I m m i g r a n t & l t ; / s t r i n g & g t ;  
             & l t ; / k e y & g t ;  
             & l t ; v a l u e & g t ;  
                 & l t ; b o o l e a n & g t ; f a l s e & l t ; / b o o l e a n & g t ;  
             & l t ; / v a l u e & g t ;  
         & l t ; / i t e m & g t ;  
         & l t ; i t e m & g t ;  
             & l t ; k e y & g t ;  
                 & l t ; s t r i n g & g t ; L E P & l t ; / s t r i n g & g t ;  
             & l t ; / k e y & g t ;  
             & l t ; v a l u e & g t ;  
                 & l t ; b o o l e a n & g t ; f a l s e & l t ; / b o o l e a n & g t ;  
             & l t ; / v a l u e & g t ;  
         & l t ; / i t e m & g t ;  
         & l t ; i t e m & g t ;  
             & l t ; k e y & g t ;  
                 & l t ; s t r i n g & g t ; G i f t e d T a l e n t e d & l t ; / s t r i n g & g t ;  
             & l t ; / k e y & g t ;  
             & l t ; v a l u e & g t ;  
                 & l t ; b o o l e a n & g t ; f a l s e & l t ; / b o o l e a n & g t ;  
             & l t ; / v a l u e & g t ;  
         & l t ; / i t e m & g t ;  
         & l t ; i t e m & g t ;  
             & l t ; k e y & g t ;  
                 & l t ; s t r i n g & g t ; F R L & l t ; / s t r i n g & g t ;  
             & l t ; / k e y & g t ;  
             & l t ; v a l u e & g t ;  
                 & l t ; b o o l e a n & g t ; f a l s e & l t ; / b o o l e a n & g t ;  
             & l t ; / v a l u e & g t ;  
         & l t ; / i t e m & g t ;  
         & l t ; i t e m & g t ;  
             & l t ; k e y & g t ;  
                 & l t ; s t r i n g & g t ; F r e e R e d u c e S t a t u s & l t ; / s t r i n g & g t ;  
             & l t ; / k e y & g t ;  
             & l t ; v a l u e & g t ;  
                 & l t ; b o o l e a n & g t ; f a l s e & l t ; / b o o l e a n & g t ;  
             & l t ; / v a l u e & g t ;  
         & l t ; / i t e m & g t ;  
         & l t ; i t e m & g t ;  
             & l t ; k e y & g t ;  
                 & l t ; s t r i n g & g t ; H o m e l e s s & l t ; / s t r i n g & g t ;  
             & l t ; / k e y & g t ;  
             & l t ; v a l u e & g t ;  
                 & l t ; b o o l e a n & g t ; f a l s e & l t ; / b o o l e a n & g t ;  
             & l t ; / v a l u e & g t ;  
         & l t ; / i t e m & g t ;  
         & l t ; i t e m & g t ;  
             & l t ; k e y & g t ;  
                 & l t ; s t r i n g & g t ; S e r v i c e T y p e & l t ; / s t r i n g & g t ;  
             & l t ; / k e y & g t ;  
             & l t ; v a l u e & g t ;  
                 & l t ; b o o l e a n & g t ; f a l s e & l t ; / b o o l e a n & g t ;  
             & l t ; / v a l u e & g t ;  
         & l t ; / i t e m & g t ;  
         & l t ; i t e m & g t ;  
             & l t ; k e y & g t ;  
                 & l t ; s t r i n g & g t ; f a l l 1 0 D a y A b s e n t & l t ; / s t r i n g & g t ;  
             & l t ; / k e y & g t ;  
             & l t ; v a l u e & g t ;  
                 & l t ; b o o l e a n & g t ; f a l s e & l t ; / b o o l e a n & g t ;  
             & l t ; / v a l u e & g t ;  
         & l t ; / i t e m & g t ;  
         & l t ; i t e m & g t ;  
             & l t ; k e y & g t ;  
                 & l t ; s t r i n g & g t ; s p r i n g 1 0 D a y A b s e n t & l t ; / s t r i n g & g t ;  
             & l t ; / k e y & g t ;  
             & l t ; v a l u e & g t ;  
                 & l t ; b o o l e a n & g t ; f a l s e & l t ; / b o o l e a n & g t ;  
             & l t ; / v a l u e & g t ;  
         & l t ; / i t e m & g t ;  
         & l t ; i t e m & g t ;  
             & l t ; k e y & g t ;  
                 & l t ; s t r i n g & g t ; t w e n t y F i r s t C e n t u r y & l t ; / s t r i n g & g t ;  
             & l t ; / k e y & g t ;  
             & l t ; v a l u e & g t ;  
                 & l t ; b o o l e a n & g t ; f a l s e & l t ; / b o o l e a n & g t ;  
             & l t ; / v a l u e & g t ;  
         & l t ; / i t e m & g t ;  
         & l t ; i t e m & g t ;  
             & l t ; k e y & g t ;  
                 & l t ; s t r i n g & g t ; s t a t e E x c l u d e & l t ; / s t r i n g & g t ;  
             & l t ; / k e y & g t ;  
             & l t ; v a l u e & g t ;  
                 & l t ; b o o l e a n & g t ; f a l s e & l t ; / b o o l e a n & g t ;  
             & l t ; / v a l u e & g t ;  
         & l t ; / i t e m & g t ;  
         & l t ; i t e m & g t ;  
             & l t ; k e y & g t ;  
                 & l t ; s t r i n g & g t ; V o c a t i o n a l C o d e & l t ; / s t r i n g & g t ;  
             & l t ; / k e y & g t ;  
             & l t ; v a l u e & g t ;  
                 & l t ; b o o l e a n & g t ; f a l s e & l t ; / b o o l e a n & g t ;  
             & l t ; / v a l u e & g t ;  
         & l t ; / i t e m & g t ;  
         & l t ; i t e m & g t ;  
             & l t ; k e y & g t ;  
                 & l t ; s t r i n g & g t ; S i n g l e P a r e n t & l t ; / s t r i n g & g t ;  
             & l t ; / k e y & g t ;  
             & l t ; v a l u e & g t ;  
                 & l t ; b o o l e a n & g t ; f a l s e & l t ; / b o o l e a n & g t ;  
             & l t ; / v a l u e & g t ;  
         & l t ; / i t e m & g t ;  
     & l t ; / C o l u m n C h e c k e d & g t ;  
     & l t ; C o l u m n F i l t e r & g t ;  
         & l t ; i t e m & g t ;  
             & l t ; k e y & g t ;  
                 & l t ; s t r i n g & g t ; C o l l e c t i o n & l t ; / s t r i n g & g t ;  
             & l t ; / k e y & g t ;  
             & l t ; v a l u e & g t ;  
                 & l t ; F i l t e r E x p r e s s i o n   x s i : n i l = " t r u e "   / & g t ;  
             & l t ; / v a l u e & g t ;  
         & l t ; / i t e m & g t ;  
         & l t ; i t e m & g t ;  
             & l t ; k e y & g t ;  
                 & l t ; s t r i n g & g t ; s e c t o r & l t ; / s t r i n g & g t ;  
             & l t ; / k e y & g t ;  
             & l t ; v a l u e & g t ;  
                 & l t ; F i l t e r E x p r e s s i o n   x s i : n i l = " t r u e "   / & g t ;  
             & l t ; / v a l u e & g t ;  
         & l t ; / i t e m & g t ;  
         & l t ; i t e m & g t ;  
             & l t ; k e y & g t ;  
                 & l t ; s t r i n g & g t ; g r a d e & l t ; / s t r i n g & g t ;  
             & l t ; / k e y & g t ;  
             & l t ; v a l u e & g t ;  
                 & l t ; F i l t e r E x p r e s s i o n   x s i : n i l = " t r u e "   / & g t ;  
             & l t ; / v a l u e & g t ;  
         & l t ; / i t e m & g t ;  
     & l t ; / C o l u m n F i l t e r & g t ;  
     & l t ; S e l e c t i o n F i l t e r & g t ;  
         & l t ; i t e m & g t ;  
             & l t ; k e y & g t ;  
                 & l t ; s t r i n g & g t ; C o l l e c t i o n & l t ; / s t r i n g & g t ;  
             & l t ; / k e y & g t ;  
             & l t ; v a l u e & g t ;  
                 & l t ; S e l e c t i o n F i l t e r & g t ;  
                     & l t ; S e l e c t i o n T y p e & g t ; S e l e c t & l t ; / S e l e c t i o n T y p e & g t ;  
                     & l t ; I t e m s & g t ;  
                         & l t ; a n y T y p e   x s i : t y p e = " x s d : s t r i n g " & g t ; O c t o b e r & l t ; / a n y T y p e & g t ;  
                     & l t ; / I t e m s & g t ;  
                 & l t ; / S e l e c t i o n F i l t e r & g t ;  
             & l t ; / v a l u e & g t ;  
         & l t ; / i t e m & g t ;  
         & l t ; i t e m & g t ;  
             & l t ; k e y & g t ;  
                 & l t ; s t r i n g & g t ; s e c t o r & l t ; / s t r i n g & g t ;  
             & l t ; / k e y & g t ;  
             & l t ; v a l u e & g t ;  
                 & l t ; S e l e c t i o n F i l t e r & g t ;  
                     & l t ; S e l e c t i o n T y p e & g t ; D e s e l e c t & l t ; / S e l e c t i o n T y p e & g t ;  
                     & l t ; I t e m s & g t ;  
                         & l t ; a n y T y p e   x s i : t y p e = " x s d : s t r i n g " & g t ; N O N P U B L I C & l t ; / a n y T y p e & g t ;  
                     & l t ; / I t e m s & g t ;  
                 & l t ; / S e l e c t i o n F i l t e r & g t ;  
             & l t ; / v a l u e & g t ;  
         & l t ; / i t e m & g t ;  
         & l t ; i t e m & g t ;  
             & l t ; k e y & g t ;  
                 & l t ; s t r i n g & g t ; g r a d e & l t ; / s t r i n g & g t ;  
             & l t ; / k e y & g t ;  
             & l t ; v a l u e & g t ;  
                 & l t ; S e l e c t i o n F i l t e r & g t ;  
                     & l t ; S e l e c t i o n T y p e & g t ; D e s e l e c t & l t ; / S e l e c t i o n T y p e & g t ;  
                     & l t ; I t e m s & g t ;  
                         & l t ; a n y T y p e   x s i : t y p e = " x s d : s t r i n g " & g t ; P K & l t ; / a n y T y p e & g t ;  
                     & l t ; / I t e m s & g t ;  
                 & l t ; / S e l e c t i o n F i l t e r & g t ;  
             & l t ; / v a l u e & g t ;  
         & l t ; / i t e m & g t ;  
     & l t ; / S e l e c t i o n F i l t e r & g t ;  
     & l t ; F i l t e r P a r a m e t e r s & g t ;  
         & l t ; i t e m & g t ;  
             & l t ; k e y & g t ;  
                 & l t ; s t r i n g & g t ; C o l l e c t i o n & l t ; / s t r i n g & g t ;  
             & l t ; / k e y & g t ;  
             & l t ; v a l u e & g t ;  
                 & l t ; C o m m a n d P a r a m e t e r s   / & g t ;  
             & l t ; / v a l u e & g t ;  
         & l t ; / i t e m & g t ;  
         & l t ; i t e m & g t ;  
             & l t ; k e y & g t ;  
                 & l t ; s t r i n g & g t ; s e c t o r & l t ; / s t r i n g & g t ;  
             & l t ; / k e y & g t ;  
             & l t ; v a l u e & g t ;  
                 & l t ; C o m m a n d P a r a m e t e r s   / & g t ;  
             & l t ; / v a l u e & g t ;  
         & l t ; / i t e m & g t ;  
         & l t ; i t e m & g t ;  
             & l t ; k e y & g t ;  
                 & l t ; s t r i n g & g t ; g r a d e & l t ; / s t r i n g & g t ;  
             & l t ; / k e y & g t ;  
             & l t ; v a l u e & g t ;  
                 & l t ; C o m m a n d P a r a m e t e r s   / & g t ;  
             & l t ; / v a l u e & g t ;  
         & l t ; / i t e m & g t ;  
     & l t ; / F i l t e r P a r a m e t e r s & g t ; 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 C o l l e c t i o n < / A t t r i b u t e I D > < O v e r r i d e B e h a v i o r > N o n e < / O v e r r i d e B e h a v i o r > < N a m e > C o l l e c t i o n < / N a m e > < / A t t r i b u t e R e l a t i o n s h i p > < A t t r i b u t e R e l a t i o n s h i p > < A t t r i b u t e I D > F i s c a l Y e a r < / A t t r i b u t e I D > < O v e r r i d e B e h a v i o r > N o n e < / O v e r r i d e B e h a v i o r > < N a m e > F i s c a l Y e a r < / N a m e > < / A t t r i b u t e R e l a t i o n s h i p > < A t t r i b u t e R e l a t i o n s h i p > < A t t r i b u t e I D > L e < / A t t r i b u t e I D > < O v e r r i d e B e h a v i o r > N o n e < / O v e r r i d e B e h a v i o r > < N a m e > L e < / N a m e > < / A t t r i b u t e R e l a t i o n s h i p > < A t t r i b u t e R e l a t i o n s h i p > < A t t r i b u t e I D > L e N a m e < / A t t r i b u t e I D > < O v e r r i d e B e h a v i o r > N o n e < / O v e r r i d e B e h a v i o r > < N a m e > L e N a m e < / N a m e > < / A t t r i b u t e R e l a t i o n s h i p > < A t t r i b u t e R e l a t i o n s h i p > < A t t r i b u t e I D > s e c t o r < / A t t r i b u t e I D > < O v e r r i d e B e h a v i o r > N o n e < / O v e r r i d e B e h a v i o r > < N a m e > s e c t o r < / N a m e > < / A t t r i b u t e R e l a t i o n s h i p > < A t t r i b u t e R e l a t i o n s h i p > < A t t r i b u t e I D > g r a d e < / A t t r i b u t e I D > < O v e r r i d e B e h a v i o r > N o n e < / O v e r r i d e B e h a v i o r > < N a m e > g r a d e < / N a m e > < / A t t r i b u t e R e l a t i o n s h i p > < A t t r i b u t e R e l a t i o n s h i p > < A t t r i b u t e I D > L E P S t a t u s < / A t t r i b u t e I D > < O v e r r i d e B e h a v i o r > N o n e < / O v e r r i d e B e h a v i o r > < N a m e > L E P S t a t u s < / N a m e > < / A t t r i b u t e R e l a t i o n s h i p > < A t t r i b u t e R e l a t i o n s h i p > < A t t r i b u t e I D > S t u d e n t C o u n t < / A t t r i b u t e I D > < O v e r r i d e B e h a v i o r > N o n e < / O v e r r i d e B e h a v i o r > < N a m e > S t u d e n t C o u n t < / N a m e > < / A t t r i b u t e R e l a t i o n s h i p > < / A t t r i b u t e R e l a t i o n s h i p s > < O r d e r B y > K e y < / O r d e r B y > < A t t r i b u t e H i e r a r c h y V i s i b l e > f a l s e < / A t t r i b u t e H i e r a r c h y V i s i b l e > < / A t t r i b u t e > < A t t r i b u t e > < I D > C o l l e c t i o n < / I D > < N a m e > C o l l e c t i o n < / N a m e > < K e y C o l u m n s > < K e y C o l u m n > < N u l l P r o c e s s i n g > P r e s e r v e < / N u l l P r o c e s s i n g > < D a t a T y p e > W C h a r < / D a t a T y p e > < D a t a S i z e > 1 3 1 0 7 2 < / D a t a S i z e > < I n v a l i d X m l C h a r a c t e r s > R e m o v e < / I n v a l i d X m l C h a r a c t e r s > < S o u r c e   x s i : t y p e = " C o l u m n B i n d i n g " > < T a b l e I D > _ x 0 0 3 6 _ 3 0 1 2 f 1 f - 0 2 6 2 - 4 e 6 b - b 6 3 f - 1 7 f 3 a 9 3 5 7 c c c < / T a b l e I D > < C o l u m n I D > C o l l e c t i o n < / C o l u m n I D > < / S o u r c e > < / K e y C o l u m n > < / K e y C o l u m n s > < N a m e C o l u m n > < N u l l P r o c e s s i n g > Z e r o O r B l a n k < / N u l l P r o c e s s i n g > < D a t a T y p e > W C h a r < / D a t a T y p e > < D a t a S i z e > 1 3 1 0 7 2 < / D a t a S i z e > < I n v a l i d X m l C h a r a c t e r s > R e m o v e < / I n v a l i d X m l C h a r a c t e r s > < S o u r c e   x s i : t y p e = " C o l u m n B i n d i n g " > < T a b l e I D > _ x 0 0 3 6 _ 3 0 1 2 f 1 f - 0 2 6 2 - 4 e 6 b - b 6 3 f - 1 7 f 3 a 9 3 5 7 c c c < / T a b l e I D > < C o l u m n I D > C o l l e c t i o n < / C o l u m n I D > < / S o u r c e > < / N a m e C o l u m n > < O r d e r B y > K e y < / O r d e r B y > < / A t t r i b u t e > < A t t r i b u t e > < I D > F i s c a l Y e a r < / I D > < N a m e > F i s c a l Y e a r < / N a m e > < K e y C o l u m n s > < K e y C o l u m n > < N u l l P r o c e s s i n g > P r e s e r v e < / N u l l P r o c e s s i n g > < D a t a T y p e > B i g I n t < / D a t a T y p e > < D a t a S i z e > - 1 < / D a t a S i z e > < I n v a l i d X m l C h a r a c t e r s > R e m o v e < / I n v a l i d X m l C h a r a c t e r s > < S o u r c e   x s i : t y p e = " C o l u m n B i n d i n g " > < T a b l e I D > _ x 0 0 3 6 _ 3 0 1 2 f 1 f - 0 2 6 2 - 4 e 6 b - b 6 3 f - 1 7 f 3 a 9 3 5 7 c c c < / T a b l e I D > < C o l u m n I D > F i s c a l Y e a r < / C o l u m n I D > < / S o u r c e > < / K e y C o l u m n > < / K e y C o l u m n s > < N a m e C o l u m n > < N u l l P r o c e s s i n g > Z e r o O r B l a n k < / N u l l P r o c e s s i n g > < D a t a T y p e > W C h a r < / D a t a T y p e > < D a t a S i z e > - 1 < / D a t a S i z e > < I n v a l i d X m l C h a r a c t e r s > R e m o v e < / I n v a l i d X m l C h a r a c t e r s > < S o u r c e   x s i : t y p e = " C o l u m n B i n d i n g " > < T a b l e I D > _ x 0 0 3 6 _ 3 0 1 2 f 1 f - 0 2 6 2 - 4 e 6 b - b 6 3 f - 1 7 f 3 a 9 3 5 7 c c c < / T a b l e I D > < C o l u m n I D > F i s c a l Y e a r < / C o l u m n I D > < / S o u r c e > < / N a m e C o l u m n > < O r d e r B y > K e y < / O r d e r B y > < / A t t r i b u t e > < A t t r i b u t e > < I D > L e < / I D > < N a m e > L e < / N a m e > < K e y C o l u m n s > < K e y C o l u m n > < N u l l P r o c e s s i n g > P r e s e r v e < / N u l l P r o c e s s i n g > < D a t a T y p e > W C h a r < / D a t a T y p e > < D a t a S i z e > 1 3 1 0 7 2 < / D a t a S i z e > < I n v a l i d X m l C h a r a c t e r s > R e m o v e < / I n v a l i d X m l C h a r a c t e r s > < S o u r c e   x s i : t y p e = " C o l u m n B i n d i n g " > < T a b l e I D > _ x 0 0 3 6 _ 3 0 1 2 f 1 f - 0 2 6 2 - 4 e 6 b - b 6 3 f - 1 7 f 3 a 9 3 5 7 c c c < / T a b l e I D > < C o l u m n I D > L e < / C o l u m n I D > < / S o u r c e > < / K e y C o l u m n > < / K e y C o l u m n s > < N a m e C o l u m n > < N u l l P r o c e s s i n g > Z e r o O r B l a n k < / N u l l P r o c e s s i n g > < D a t a T y p e > W C h a r < / D a t a T y p e > < D a t a S i z e > 1 3 1 0 7 2 < / D a t a S i z e > < I n v a l i d X m l C h a r a c t e r s > R e m o v e < / I n v a l i d X m l C h a r a c t e r s > < S o u r c e   x s i : t y p e = " C o l u m n B i n d i n g " > < T a b l e I D > _ x 0 0 3 6 _ 3 0 1 2 f 1 f - 0 2 6 2 - 4 e 6 b - b 6 3 f - 1 7 f 3 a 9 3 5 7 c c c < / T a b l e I D > < C o l u m n I D > L e < / C o l u m n I D > < / S o u r c e > < / N a m e C o l u m n > < O r d e r B y > K e y < / O r d e r B y > < / A t t r i b u t e > < A t t r i b u t e > < I D > L e N a m e < / I D > < N a m e > L e N a m e < / N a m e > < K e y C o l u m n s > < K e y C o l u m n > < N u l l P r o c e s s i n g > P r e s e r v e < / N u l l P r o c e s s i n g > < D a t a T y p e > W C h a r < / D a t a T y p e > < D a t a S i z e > 1 3 1 0 7 2 < / D a t a S i z e > < I n v a l i d X m l C h a r a c t e r s > R e m o v e < / I n v a l i d X m l C h a r a c t e r s > < S o u r c e   x s i : t y p e = " C o l u m n B i n d i n g " > < T a b l e I D > _ x 0 0 3 6 _ 3 0 1 2 f 1 f - 0 2 6 2 - 4 e 6 b - b 6 3 f - 1 7 f 3 a 9 3 5 7 c c c < / T a b l e I D > < C o l u m n I D > L e N a m e < / C o l u m n I D > < / S o u r c e > < / K e y C o l u m n > < / K e y C o l u m n s > < N a m e C o l u m n > < N u l l P r o c e s s i n g > Z e r o O r B l a n k < / N u l l P r o c e s s i n g > < D a t a T y p e > W C h a r < / D a t a T y p e > < D a t a S i z e > 1 3 1 0 7 2 < / D a t a S i z e > < I n v a l i d X m l C h a r a c t e r s > R e m o v e < / I n v a l i d X m l C h a r a c t e r s > < S o u r c e   x s i : t y p e = " C o l u m n B i n d i n g " > < T a b l e I D > _ x 0 0 3 6 _ 3 0 1 2 f 1 f - 0 2 6 2 - 4 e 6 b - b 6 3 f - 1 7 f 3 a 9 3 5 7 c c c < / T a b l e I D > < C o l u m n I D > L e N a m e < / C o l u m n I D > < / S o u r c e > < / N a m e C o l u m n > < O r d e r B y > K e y < / O r d e r B y > < / A t t r i b u t e > < A t t r i b u t e > < I D > s e c t o r < / I D > < N a m e > s e c t o r < / N a m e > < K e y C o l u m n s > < K e y C o l u m n > < N u l l P r o c e s s i n g > P r e s e r v e < / N u l l P r o c e s s i n g > < D a t a T y p e > W C h a r < / D a t a T y p e > < D a t a S i z e > 1 3 1 0 7 2 < / D a t a S i z e > < I n v a l i d X m l C h a r a c t e r s > R e m o v e < / I n v a l i d X m l C h a r a c t e r s > < S o u r c e   x s i : t y p e = " C o l u m n B i n d i n g " > < T a b l e I D > _ x 0 0 3 6 _ 3 0 1 2 f 1 f - 0 2 6 2 - 4 e 6 b - b 6 3 f - 1 7 f 3 a 9 3 5 7 c c c < / T a b l e I D > < C o l u m n I D > s e c t o r < / C o l u m n I D > < / S o u r c e > < / K e y C o l u m n > < / K e y C o l u m n s > < N a m e C o l u m n > < N u l l P r o c e s s i n g > Z e r o O r B l a n k < / N u l l P r o c e s s i n g > < D a t a T y p e > W C h a r < / D a t a T y p e > < D a t a S i z e > 1 3 1 0 7 2 < / D a t a S i z e > < I n v a l i d X m l C h a r a c t e r s > R e m o v e < / I n v a l i d X m l C h a r a c t e r s > < S o u r c e   x s i : t y p e = " C o l u m n B i n d i n g " > < T a b l e I D > _ x 0 0 3 6 _ 3 0 1 2 f 1 f - 0 2 6 2 - 4 e 6 b - b 6 3 f - 1 7 f 3 a 9 3 5 7 c c c < / T a b l e I D > < C o l u m n I D > s e c t o r < / C o l u m n I D > < / S o u r c e > < / N a m e C o l u m n > < O r d e r B y > K e y < / O r d e r B y > < / A t t r i b u t e > < A t t r i b u t e > < I D > g r a d e < / I D > < N a m e > g r a d e < / N a m e > < K e y C o l u m n s > < K e y C o l u m n > < N u l l P r o c e s s i n g > P r e s e r v e < / N u l l P r o c e s s i n g > < D a t a T y p e > W C h a r < / D a t a T y p e > < D a t a S i z e > 1 3 1 0 7 2 < / D a t a S i z e > < I n v a l i d X m l C h a r a c t e r s > R e m o v e < / I n v a l i d X m l C h a r a c t e r s > < S o u r c e   x s i : t y p e = " C o l u m n B i n d i n g " > < T a b l e I D > _ x 0 0 3 6 _ 3 0 1 2 f 1 f - 0 2 6 2 - 4 e 6 b - b 6 3 f - 1 7 f 3 a 9 3 5 7 c c c < / T a b l e I D > < C o l u m n I D > g r a d e < / C o l u m n I D > < / S o u r c e > < / K e y C o l u m n > < / K e y C o l u m n s > < N a m e C o l u m n > < N u l l P r o c e s s i n g > Z e r o O r B l a n k < / N u l l P r o c e s s i n g > < D a t a T y p e > W C h a r < / D a t a T y p e > < D a t a S i z e > 1 3 1 0 7 2 < / D a t a S i z e > < I n v a l i d X m l C h a r a c t e r s > R e m o v e < / I n v a l i d X m l C h a r a c t e r s > < S o u r c e   x s i : t y p e = " C o l u m n B i n d i n g " > < T a b l e I D > _ x 0 0 3 6 _ 3 0 1 2 f 1 f - 0 2 6 2 - 4 e 6 b - b 6 3 f - 1 7 f 3 a 9 3 5 7 c c c < / T a b l e I D > < C o l u m n I D > g r a d e < / C o l u m n I D > < / S o u r c e > < / N a m e C o l u m n > < O r d e r B y > K e y < / O r d e r B y > < / A t t r i b u t e > < A t t r i b u t e > < I D > L E P S t a t u s < / I D > < N a m e > L E P S t a t u s < / N a m e > < K e y C o l u m n s > < K e y C o l u m n > < N u l l P r o c e s s i n g > P r e s e r v e < / N u l l P r o c e s s i n g > < D a t a T y p e > W C h a r < / D a t a T y p e > < D a t a S i z e > 1 3 1 0 7 2 < / D a t a S i z e > < I n v a l i d X m l C h a r a c t e r s > R e m o v e < / I n v a l i d X m l C h a r a c t e r s > < S o u r c e   x s i : t y p e = " C o l u m n B i n d i n g " > < T a b l e I D > _ x 0 0 3 6 _ 3 0 1 2 f 1 f - 0 2 6 2 - 4 e 6 b - b 6 3 f - 1 7 f 3 a 9 3 5 7 c c c < / T a b l e I D > < C o l u m n I D > L E P S t a t u s < / C o l u m n I D > < / S o u r c e > < / K e y C o l u m n > < / K e y C o l u m n s > < N a m e C o l u m n > < N u l l P r o c e s s i n g > Z e r o O r B l a n k < / N u l l P r o c e s s i n g > < D a t a T y p e > W C h a r < / D a t a T y p e > < D a t a S i z e > 1 3 1 0 7 2 < / D a t a S i z e > < I n v a l i d X m l C h a r a c t e r s > R e m o v e < / I n v a l i d X m l C h a r a c t e r s > < S o u r c e   x s i : t y p e = " C o l u m n B i n d i n g " > < T a b l e I D > _ x 0 0 3 6 _ 3 0 1 2 f 1 f - 0 2 6 2 - 4 e 6 b - b 6 3 f - 1 7 f 3 a 9 3 5 7 c c c < / T a b l e I D > < C o l u m n I D > L E P S t a t u s < / C o l u m n I D > < / S o u r c e > < / N a m e C o l u m n > < O r d e r B y > K e y < / O r d e r B y > < / A t t r i b u t e > < A t t r i b u t e > < I D > S t u d e n t C o u n t < / I D > < N a m e > S t u d e n t C o u n t < / N a m e > < K e y C o l u m n s > < K e y C o l u m n > < N u l l P r o c e s s i n g > P r e s e r v e < / N u l l P r o c e s s i n g > < D a t a T y p e > B i g I n t < / D a t a T y p e > < D a t a S i z e > - 1 < / D a t a S i z e > < I n v a l i d X m l C h a r a c t e r s > R e m o v e < / I n v a l i d X m l C h a r a c t e r s > < S o u r c e   x s i : t y p e = " C o l u m n B i n d i n g " > < T a b l e I D > _ x 0 0 3 6 _ 3 0 1 2 f 1 f - 0 2 6 2 - 4 e 6 b - b 6 3 f - 1 7 f 3 a 9 3 5 7 c c c < / T a b l e I D > < C o l u m n I D > S t u d e n t C o u n t < / C o l u m n I D > < / S o u r c e > < / K e y C o l u m n > < / K e y C o l u m n s > < N a m e C o l u m n > < N u l l P r o c e s s i n g > Z e r o O r B l a n k < / N u l l P r o c e s s i n g > < D a t a T y p e > W C h a r < / D a t a T y p e > < D a t a S i z e > - 1 < / D a t a S i z e > < I n v a l i d X m l C h a r a c t e r s > R e m o v e < / I n v a l i d X m l C h a r a c t e r s > < S o u r c e   x s i : t y p e = " C o l u m n B i n d i n g " > < T a b l e I D > _ x 0 0 3 6 _ 3 0 1 2 f 1 f - 0 2 6 2 - 4 e 6 b - b 6 3 f - 1 7 f 3 a 9 3 5 7 c c c < / T a b l e I D > < C o l u m n I D > S t u d e n t C o u n t < / 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I D > 1 d b 4 d 3 5 0 - 4 7 4 b - 4 f 1 6 - 8 5 6 3 - 1 3 8 4 8 a 7 2 a b 6 f < / I D > < N a m e > t b l C e n D i s t r i c t < / N a m e > < A n n o t a t i o n s > < A n n o t a t i o n > < N a m e > T a b l e W i d g e t S e r i a l i z a t i o n < / N a m e > < V a l u e > & l t ; ? x m l   v e r s i o n = " 1 . 0 "   e n c o d i n g = " U T F - 1 6 " ? & g t ; & l t ; G e m i n i   x m l n s = " T a b l e W i d g e t S e r i a l i z a t i o n " & g t ; & l t ; A n n o t a t i o n C o n t e n t & g t ; & l t ; ! [ C D A T A [ & l t ; ? x m l   v e r s i o n = " 1 . 0 " ? & g t ;  
 & l t ; T a b l e W i d g e t G r i d S e r i a l i z a t i o n   x m l n s : x s i = " h t t p : / / w w w . w 3 . o r g / 2 0 0 1 / X M L S c h e m a - i n s t a n c e "   x m l n s : x s d = " h t t p : / / w w w . w 3 . o r g / 2 0 0 1 / X M L S c h e m a " & g t ;  
     & l t ; C o l u m n S u g g e s t e d T y p e   / & g t ;  
     & l t ; C o l u m n F o r m a t & g t ;  
         & l t ; i t e m & g t ;  
             & l t ; k e y & g t ;  
                 & l t ; s t r i n g & g t ; D i s t r i c t I D & l t ; / s t r i n g & g t ;  
             & l t ; / k e y & g t ;  
             & l t ; v a l u e & g t ;  
                 & l t ; s t r i n g & g t ; G e n e r a l & l t ; / s t r i n g & g t ;  
             & l t ; / v a l u e & g t ;  
         & l t ; / i t e m & g t ;  
         & l t ; i t e m & g t ;  
             & l t ; k e y & g t ;  
                 & l t ; s t r i n g & g t ; S s & l t ; / s t r i n g & g t ;  
             & l t ; / k e y & g t ;  
             & l t ; v a l u e & g t ;  
                 & l t ; s t r i n g & g t ; T e x t & l t ; / s t r i n g & g t ;  
             & l t ; / v a l u e & g t ;  
         & l t ; / i t e m & g t ;  
         & l t ; i t e m & g t ;  
             & l t ; k e y & g t ;  
                 & l t ; s t r i n g & g t ; L e & l t ; / s t r i n g & g t ;  
             & l t ; / k e y & g t ;  
             & l t ; v a l u e & g t ;  
                 & l t ; s t r i n g & g t ; T e x t & l t ; / s t r i n g & g t ;  
             & l t ; / v a l u e & g t ;  
         & l t ; / i t e m & g t ;  
         & l t ; i t e m & g t ;  
             & l t ; k e y & g t ;  
                 & l t ; s t r i n g & g t ; C o & l t ; / s t r i n g & g t ;  
             & l t ; / k e y & g t ;  
             & l t ; v a l u e & g t ;  
                 & l t ; s t r i n g & g t ; T e x t & l t ; / s t r i n g & g t ;  
             & l t ; / v a l u e & g t ;  
         & l t ; / i t e m & g t ;  
         & l t ; i t e m & g t ;  
             & l t ; k e y & g t ;  
                 & l t ; s t r i n g & g t ; N a m e & l t ; / s t r i n g & g t ;  
             & l t ; / k e y & g t ;  
             & l t ; v a l u e & g t ;  
                 & l t ; s t r i n g & g t ; T e x t & l t ; / s t r i n g & g t ;  
             & l t ; / v a l u e & g t ;  
         & l t ; / i t e m & g t ;  
         & l t ; i t e m & g t ;  
             & l t ; k e y & g t ;  
                 & l t ; s t r i n g & g t ; O r g T y p e & l t ; / s t r i n g & g t ;  
             & l t ; / k e y & g t ;  
             & l t ; v a l u e & g t ;  
                 & l t ; s t r i n g & g t ; T e x t & l t ; / s t r i n g & g t ;  
             & l t ; / v a l u e & g t ;  
         & l t ; / i t e m & g t ;  
         & l t ; i t e m & g t ;  
             & l t ; k e y & g t ;  
                 & l t ; s t r i n g & g t ; S e c t o r & l t ; / s t r i n g & g t ;  
             & l t ; / k e y & g t ;  
             & l t ; v a l u e & g t ;  
                 & l t ; s t r i n g & g t ; T e x t & l t ; / s t r i n g & g t ;  
             & l t ; / v a l u e & g t ;  
         & l t ; / i t e m & g t ;  
         & l t ; i t e m & g t ;  
             & l t ; k e y & g t ;  
                 & l t ; s t r i n g & g t ; L e v e l & l t ; / s t r i n g & g t ;  
             & l t ; / k e y & g t ;  
             & l t ; v a l u e & g t ;  
                 & l t ; s t r i n g & g t ; T e x t & l t ; / s t r i n g & g t ;  
             & l t ; / v a l u e & g t ;  
         & l t ; / i t e m & g t ;  
         & l t ; i t e m & g t ;  
             & l t ; k e y & g t ;  
                 & l t ; s t r i n g & g t ; O p S t a t u s & l t ; / s t r i n g & g t ;  
             & l t ; / k e y & g t ;  
             & l t ; v a l u e & g t ;  
                 & l t ; s t r i n g & g t ; T e x t & l t ; / s t r i n g & g t ;  
             & l t ; / v a l u e & g t ;  
         & l t ; / i t e m & g t ;  
         & l t ; i t e m & g t ;  
             & l t ; k e y & g t ;  
                 & l t ; s t r i n g & g t ; L e K 1 2 & l t ; / s t r i n g & g t ;  
             & l t ; / k e y & g t ;  
             & l t ; v a l u e & g t ;  
                 & l t ; s t r i n g & g t ; T e x t & l t ; / s t r i n g & g t ;  
             & l t ; / v a l u e & g t ;  
         & l t ; / i t e m & g t ;  
         & l t ; i t e m & g t ;  
             & l t ; k e y & g t ;  
                 & l t ; s t r i n g & g t ; L e C o o p & l t ; / s t r i n g & g t ;  
             & l t ; / k e y & g t ;  
             & l t ; v a l u e & g t ;  
                 & l t ; s t r i n g & g t ; T e x t & l t ; / s t r i n g & g t ;  
             & l t ; / v a l u e & g t ;  
         & l t ; / i t e m & g t ;  
         & l t ; i t e m & g t ;  
             & l t ; k e y & g t ;  
                 & l t ; s t r i n g & g t ; P a r t i c i p a t i n g I n C o o p & l t ; / s t r i n g & g t ;  
             & l t ; / k e y & g t ;  
             & l t ; v a l u e & g t ;  
                 & l t ; s t r i n g & g t ; B o o l e a n & l t ; / s t r i n g & g t ;  
             & l t ; / v a l u e & g t ;  
         & l t ; / i t e m & g t ;  
         & l t ; i t e m & g t ;  
             & l t ; k e y & g t ;  
                 & l t ; s t r i n g & g t ; D i s t r i c t N u m b e r & l t ; / s t r i n g & g t ;  
             & l t ; / k e y & g t ;  
             & l t ; v a l u e & g t ;  
                 & l t ; s t r i n g & g t ; T e x t & l t ; / s t r i n g & g t ;  
             & l t ; / v a l u e & g t ;  
         & l t ; / i t e m & g t ;  
         & l t ; i t e m & g t ;  
             & l t ; k e y & g t ;  
                 & l t ; s t r i n g & g t ; S i z e C a t e g o r y & l t ; / s t r i n g & g t ;  
             & l t ; / k e y & g t ;  
             & l t ; v a l u e & g t ;  
                 & l t ; s t r i n g & g t ; T e x t & l t ; / s t r i n g & g t ;  
             & l t ; / v a l u e & g t ;  
         & l t ; / i t e m & g t ;  
         & l t ; i t e m & g t ;  
             & l t ; k e y & g t ;  
                 & l t ; s t r i n g & g t ; P h o n e & l t ; / s t r i n g & g t ;  
             & l t ; / k e y & g t ;  
             & l t ; v a l u e & g t ;  
                 & l t ; s t r i n g & g t ; T e x t & l t ; / s t r i n g & g t ;  
             & l t ; / v a l u e & g t ;  
         & l t ; / i t e m & g t ;  
         & l t ; i t e m & g t ;  
             & l t ; k e y & g t ;  
                 & l t ; s t r i n g & g t ; E x t e n s i o n & l t ; / s t r i n g & g t ;  
             & l t ; / k e y & g t ;  
             & l t ; v a l u e & g t ;  
                 & l t ; s t r i n g & g t ; T e x t & l t ; / s t r i n g & g t ;  
             & l t ; / v a l u e & g t ;  
         & l t ; / i t e m & g t ;  
         & l t ; i t e m & g t ;  
             & l t ; k e y & g t ;  
                 & l t ; s t r i n g & g t ; F a x & l t ; / s t r i n g & g t ;  
             & l t ; / k e y & g t ;  
             & l t ; v a l u e & g t ;  
                 & l t ; s t r i n g & g t ; T e x t & l t ; / s t r i n g & g t ;  
             & l t ; / v a l u e & g t ;  
         & l t ; / i t e m & g t ;  
         & l t ; i t e m & g t ;  
             & l t ; k e y & g t ;  
                 & l t ; s t r i n g & g t ; E m a i l & l t ; / s t r i n g & g t ;  
             & l t ; / k e y & g t ;  
             & l t ; v a l u e & g t ;  
                 & l t ; s t r i n g & g t ; T e x t & l t ; / s t r i n g & g t ;  
             & l t ; / v a l u e & g t ;  
         & l t ; / i t e m & g t ;  
         & l t ; i t e m & g t ;  
             & l t ; k e y & g t ;  
                 & l t ; s t r i n g & g t ; N c e s & l t ; / s t r i n g & g t ;  
             & l t ; / k e y & g t ;  
             & l t ; v a l u e & g t ;  
                 & l t ; s t r i n g & g t ; T e x t & l t ; / s t r i n g & g t ;  
             & l t ; / v a l u e & g t ;  
         & l t ; / i t e m & g t ;  
         & l t ; i t e m & g t ;  
             & l t ; k e y & g t ;  
                 & l t ; s t r i n g & g t ; W e b A d d r e s s & l t ; / s t r i n g & g t ;  
             & l t ; / k e y & g t ;  
             & l t ; v a l u e & g t ;  
                 & l t ; s t r i n g & g t ; T e x t & l t ; / s t r i n g & g t ;  
             & l t ; / v a l u e & g t ;  
         & l t ; / i t e m & g t ;  
         & l t ; i t e m & g t ;  
             & l t ; k e y & g t ;  
                 & l t ; s t r i n g & g t ; D U N S N u m b e r & l t ; / s t r i n g & g t ;  
             & l t ; / k e y & g t ;  
             & l t ; v a l u e & g t ;  
                 & l t ; s t r i n g & g t ; T e x t & l t ; / s t r i n g & g t ;  
             & l t ; / v a l u e & g t ;  
         & l t ; / i t e m & g t ;  
         & l t ; i t e m & g t ;  
             & l t ; k e y & g t ;  
                 & l t ; s t r i n g & g t ; S t a r t D a t e & l t ; / s t r i n g & g t ;  
             & l t ; / k e y & g t ;  
             & l t ; v a l u e & g t ;  
                 & l t ; s t r i n g & g t ; D a t e S h o r t D a t e P a t t e r n & l t ; / s t r i n g & g t ;  
             & l t ; / v a l u e & g t ;  
         & l t ; / i t e m & g t ;  
         & l t ; i t e m & g t ;  
             & l t ; k e y & g t ;  
                 & l t ; s t r i n g & g t ; E x p i r e D a t e & l t ; / s t r i n g & g t ;  
             & l t ; / k e y & g t ;  
             & l t ; v a l u e & g t ;  
                 & l t ; s t r i n g & g t ; D a t e S h o r t D a t e P a t t e r n & l t ; / s t r i n g & g t ;  
             & l t ; / v a l u e & g t ;  
         & l t ; / i t e m & g t ;  
         & l t ; i t e m & g t ;  
             & l t ; k e y & g t ;  
                 & l t ; s t r i n g & g t ; U s e r I D & l t ; / s t r i n g & g t ;  
             & l t ; / k e y & g t ;  
             & l t ; v a l u e & g t ;  
                 & l t ; s t r i n g & g t ; T e x t & l t ; / s t r i n g & g t ;  
             & l t ; / v a l u e & g t ;  
         & l t ; / i t e m & g t ;  
         & l t ; i t e m & g t ;  
             & l t ; k e y & g t ;  
                 & l t ; s t r i n g & g t ; M o d D a t e T i m e & l t ; / s t r i n g & g t ;  
             & l t ; / k e y & g t ;  
             & l t ; v a l u e & g t ;  
                 & l t ; s t r i n g & g t ; D a t e S h o r t D a t e P a t t e r n & l t ; / s t r i n g & g t ;  
             & l t ; / v a l u e & g t ;  
         & l t ; / i t e m & g t ;  
         & l t ; i t e m & g t ;  
             & l t ; k e y & g t ;  
                 & l t ; s t r i n g & g t ; C h a n g e R e a s o n & l t ; / s t r i n g & g t ;  
             & l t ; / k e y & g t ;  
             & l t ; v a l u e & g t ;  
                 & l t ; s t r i n g & g t ; T e x t & l t ; / s t r i n g & g t ;  
             & l t ; / v a l u e & g t ;  
         & l t ; / i t e m & g t ;  
         & l t ; i t e m & g t ;  
             & l t ; k e y & g t ;  
                 & l t ; s t r i n g & g t ; C o m m o n A s s u r a n c e & l t ; / s t r i n g & g t ;  
             & l t ; / k e y & g t ;  
             & l t ; v a l u e & g t ;  
                 & l t ; s t r i n g & g t ; B o o l e a n & l t ; / s t r i n g & g t ;  
             & l t ; / v a l u e & g t ;  
         & l t ; / i t e m & g t ;  
         & l t ; i t e m & g t ;  
             & l t ; k e y & g t ;  
                 & l t ; s t r i n g & g t ; F e d e r a l T a x I D & l t ; / s t r i n g & g t ;  
             & l t ; / k e y & g t ;  
             & l t ; v a l u e & g t ;  
                 & l t ; s t r i n g & g t ; T e x t & l t ; / s t r i n g & g t ;  
             & l t ; / v a l u e & g t ;  
         & l t ; / i t e m & g t ;  
     & l t ; / C o l u m n F o r m a t & g t ;  
     & l t ; C o l u m n A c c u r a c y & g t ;  
         & l t ; i t e m & g t ;  
             & l t ; k e y & g t ;  
                 & l t ; s t r i n g & g t ; D i s t r i c t I D & l t ; / s t r i n g & g t ; 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 & l t ; s t r i n g & g t ; N a m e & l t ; / s t r i n g & g t ;  
             & l t ; / k e y & g t ;  
             & l t ; v a l u e & g t ;  
                 & l t ; i n t & g t ; 0 & l t ; / i n t & g t ;  
             & l t ; / v a l u e & g t ;  
         & l t ; / i t e m & g t ;  
         & l t ; i t e m & g t ;  
             & l t ; k e y & g t ;  
                 & l t ; s t r i n g & g t ; O r g T y p e & l t ; / s t r i n g & g t ; 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 & l t ; s t r i n g & g t ; L e v e l & l t ; / s t r i n g & g t ;  
             & l t ; / k e y & g t ;  
             & l t ; v a l u e & g t ;  
                 & l t ; i n t & g t ; 0 & l t ; / i n t & g t ;  
             & l t ; / v a l u e & g t ;  
         & l t ; / i t e m & g t ;  
         & l t ; i t e m & g t ;  
             & l t ; k e y & g t ;  
                 & l t ; s t r i n g & g t ; O p S t a t u s & l t ; / s t r i n g & g t ;  
             & l t ; / k e y & g t ;  
             & l t ; v a l u e & g t ;  
                 & l t ; i n t & g t ; 0 & l t ; / i n t & g t ;  
             & l t ; / v a l u e & g t ;  
         & l t ; / i t e m & g t ;  
         & l t ; i t e m & g t ;  
             & l t ; k e y & g t ;  
                 & l t ; s t r i n g & g t ; L e K 1 2 & l t ; / s t r i n g & g t ;  
             & l t ; / k e y & g t ;  
             & l t ; v a l u e & g t ;  
                 & l t ; i n t & g t ; 0 & l t ; / i n t & g t ;  
             & l t ; / v a l u e & g t ;  
         & l t ; / i t e m & g t ;  
         & l t ; i t e m & g t ;  
             & l t ; k e y & g t ;  
                 & l t ; s t r i n g & g t ; L e C o o p & l t ; / s t r i n g & g t ;  
             & l t ; / k e y & g t ;  
             & l t ; v a l u e & g t ;  
                 & l t ; i n t & g t ; 0 & l t ; / i n t & g t ;  
             & l t ; / v a l u e & g t ;  
         & l t ; / i t e m & g t ;  
         & l t ; i t e m & g t ;  
             & l t ; k e y & g t ;  
                 & l t ; s t r i n g & g t ; P a r t i c i p a t i n g I n C o o p & l t ; / s t r i n g & g t ;  
             & l t ; / k e y & g t ;  
             & l t ; v a l u e & g t ;  
                 & l t ; i n t & g t ; 0 & l t ; / i n t & g t ;  
             & l t ; / v a l u e & g t ;  
         & l t ; / i t e m & g t ;  
         & l t ; i t e m & g t ;  
             & l t ; k e y & g t ;  
                 & l t ; s t r i n g & g t ; D i s t r i c t N u m b e r & l t ; / s t r i n g & g t ;  
             & l t ; / k e y & g t ;  
             & l t ; v a l u e & g t ;  
                 & l t ; i n t & g t ; 0 & l t ; / i n t & g t ;  
             & l t ; / v a l u e & g t ;  
         & l t ; / i t e m & g t ;  
         & l t ; i t e m & g t ;  
             & l t ; k e y & g t ;  
                 & l t ; s t r i n g & g t ; S i z e C a t e g o r y & l t ; / s t r i n g & g t ;  
             & l t ; / k e y & g t ;  
             & l t ; v a l u e & g t ;  
                 & l t ; i n t & g t ; 0 & l t ; / i n t & g t ;  
             & l t ; / v a l u e & g t ;  
         & l t ; / i t e m & g t ;  
         & l t ; i t e m & g t ;  
             & l t ; k e y & g t ;  
                 & l t ; s t r i n g & g t ; P h o n e & l t ; / s t r i n g & g t ;  
             & l t ; / k e y & g t ;  
             & l t ; v a l u e & g t ;  
                 & l t ; i n t & g t ; 0 & l t ; / i n t & g t ;  
             & l t ; / v a l u e & g t ;  
         & l t ; / i t e m & g t ;  
         & l t ; i t e m & g t ;  
             & l t ; k e y & g t ;  
                 & l t ; s t r i n g & g t ; E x t e n s i o n & l t ; / s t r i n g & g t ;  
             & l t ; / k e y & g t ;  
             & l t ; v a l u e & g t ;  
                 & l t ; i n t & g t ; 0 & l t ; / i n t & g t ;  
             & l t ; / v a l u e & g t ;  
         & l t ; / i t e m & g t ;  
         & l t ; i t e m & g t ;  
             & l t ; k e y & g t ;  
                 & l t ; s t r i n g & g t ; F a x & l t ; / s t r i n g & g t ;  
             & l t ; / k e y & g t ;  
             & l t ; v a l u e & g t ;  
                 & l t ; i n t & g t ; 0 & l t ; / i n t & g t ;  
             & l t ; / v a l u e & g t ;  
         & l t ; / i t e m & g t ;  
         & l t ; i t e m & g t ;  
             & l t ; k e y & g t ;  
                 & l t ; s t r i n g & g t ; E m a i l & l t ; / s t r i n g & g t ;  
             & l t ; / k e y & g t ;  
             & l t ; v a l u e & g t ;  
                 & l t ; i n t & g t ; 0 & l t ; / i n t & g t ;  
             & l t ; / v a l u e & g t ;  
         & l t ; / i t e m & g t ;  
         & l t ; i t e m & g t ;  
             & l t ; k e y & g t ;  
                 & l t ; s t r i n g & g t ; N c e s & l t ; / s t r i n g & g t ;  
             & l t ; / k e y & g t ;  
             & l t ; v a l u e & g t ;  
                 & l t ; i n t & g t ; 0 & l t ; / i n t & g t ;  
             & l t ; / v a l u e & g t ;  
         & l t ; / i t e m & g t ;  
         & l t ; i t e m & g t ;  
             & l t ; k e y & g t ;  
                 & l t ; s t r i n g & g t ; W e b A d d r e s s & l t ; / s t r i n g & g t ;  
             & l t ; / k e y & g t ;  
             & l t ; v a l u e & g t ;  
                 & l t ; i n t & g t ; 0 & l t ; / i n t & g t ;  
             & l t ; / v a l u e & g t ;  
         & l t ; / i t e m & g t ;  
         & l t ; i t e m & g t ;  
             & l t ; k e y & g t ;  
                 & l t ; s t r i n g & g t ; D U N S N u m b e r & l t ; / s t r i n g & g t ;  
             & l t ; / k e y & g t ;  
             & l t ; v a l u e & g t ;  
                 & l t ; i n t & g t ; 0 & l t ; / i n t & g t ;  
             & l t ; / v a l u e & g t ;  
         & l t ; / i t e m & g t ;  
         & l t ; i t e m & g t ;  
             & l t ; k e y & g t ;  
                 & l t ; s t r i n g & g t ; S t a r t D a t e & l t ; / s t r i n g & g t ;  
             & l t ; / k e y & g t ;  
             & l t ; v a l u e & g t ;  
                 & l t ; i n t & g t ; 0 & l t ; / i n t & g t ;  
             & l t ; / v a l u e & g t ;  
         & l t ; / i t e m & g t ;  
         & l t ; i t e m & g t ;  
             & l t ; k e y & g t ;  
                 & l t ; s t r i n g & g t ; E x p i r e D a t e & l t ; / s t r i n g & g t ;  
             & l t ; / k e y & g t ;  
             & l t ; v a l u e & g t ;  
                 & l t ; i n t & g t ; 0 & l t ; / i n t & g t ;  
             & l t ; / v a l u e & g t ;  
         & l t ; / i t e m & g t ;  
         & l t ; i t e m & g t ;  
             & l t ; k e y & g t ;  
                 & l t ; s t r i n g & g t ; U s e r I D & l t ; / s t r i n g & g t ;  
             & l t ; / k e y & g t ;  
             & l t ; v a l u e & g t ;  
                 & l t ; i n t & g t ; 0 & l t ; / i n t & g t ;  
             & l t ; / v a l u e & g t ;  
         & l t ; / i t e m & g t ;  
         & l t ; i t e m & g t ;  
             & l t ; k e y & g t ;  
                 & l t ; s t r i n g & g t ; M o d D a t e T i m e & l t ; / s t r i n g & g t ;  
             & l t ; / k e y & g t ;  
             & l t ; v a l u e & g t ;  
                 & l t ; i n t & g t ; 0 & l t ; / i n t & g t ;  
             & l t ; / v a l u e & g t ;  
         & l t ; / i t e m & g t ;  
         & l t ; i t e m & g t ;  
             & l t ; k e y & g t ;  
                 & l t ; s t r i n g & g t ; C h a n g e R e a s o n & l t ; / s t r i n g & g t ;  
             & l t ; / k e y & g t ;  
             & l t ; v a l u e & g t ;  
                 & l t ; i n t & g t ; 0 & l t ; / i n t & g t ;  
             & l t ; / v a l u e & g t ;  
         & l t ; / i t e m & g t ;  
         & l t ; i t e m & g t ;  
             & l t ; k e y & g t ;  
                 & l t ; s t r i n g & g t ; C o m m o n A s s u r a n c e & l t ; / s t r i n g & g t ;  
             & l t ; / k e y & g t ;  
             & l t ; v a l u e & g t ;  
                 & l t ; i n t & g t ; 0 & l t ; / i n t & g t ;  
             & l t ; / v a l u e & g t ;  
         & l t ; / i t e m & g t ;  
         & l t ; i t e m & g t ;  
             & l t ; k e y & g t ;  
                 & l t ; s t r i n g & g t ; F e d e r a l T a x I D & l t ; / s t r i n g & g t ;  
             & l t ; / k e y & g t ;  
             & l t ; v a l u e & g t ;  
                 & l t ; i n t & g t ; 0 & l t ; / i n t & g t ;  
             & l t ; / v a l u e & g t ;  
         & l t ; / i t e m & g t ;  
     & l t ; / C o l u m n A c c u r a c y & g t ;  
     & l t ; C o l u m n C u r r e n c y S y m b o l & g t ;  
         & l t ; i t e m & g t ;  
             & l t ; k e y & g t ;  
                 & l t ; s t r i n g & g t ; D i s t r i c t I D & l t ; / s t r i n g & g t ;  
             & l t ; / k e y & g t ;  
             & l t ; v a l u e & g t ;  
                 & l t ; s t r i n g & g t ; $ & l t ; / s t r i n g & g t ;  
             & l t ; / v a l u e & g t ;  
         & l t ; / i t e m & g t ;  
         & l t ; i t e m & g t ;  
             & l t ; k e y & g t ;  
                 & l t ; s t r i n g & g t ; S s & l t ; / s t r i n g & g t ;  
             & l t ; / k e y & g t ;  
             & l t ; v a l u e & g t ;  
                 & l t ; s t r i n g & g t ; $ & l t ; / s t r i n g & g t ;  
             & l t ; / v a l u e & g t ;  
         & l t ; / i t e m & g t ;  
         & l t ; i t e m & g t ;  
             & l t ; k e y & g t ;  
                 & l t ; s t r i n g & g t ; L e & l t ; / s t r i n g & g t ;  
             & l t ; / k e y & g t ;  
             & l t ; v a l u e & g t ;  
                 & l t ; s t r i n g & g t ; $ & l t ; / s t r i n g & g t ;  
             & l t ; / v a l u e & g t ;  
         & l t ; / i t e m & g t ;  
         & l t ; i t e m & g t ;  
             & l t ; k e y & g t ;  
                 & l t ; s t r i n g & g t ; C o & l t ; / s t r i n g & g t ;  
             & l t ; / k e y & g t ;  
             & l t ; v a l u e & g t ;  
                 & l t ; s t r i n g & g t ; $ & l t ; / s t r i n g & g t ;  
             & l t ; / v a l u e & g t ;  
         & l t ; / i t e m & g t ;  
         & l t ; i t e m & g t ;  
             & l t ; k e y & g t ;  
                 & l t ; s t r i n g & g t ; N a m e & l t ; / s t r i n g & g t ;  
             & l t ; / k e y & g t ;  
             & l t ; v a l u e & g t ;  
                 & l t ; s t r i n g & g t ; $ & l t ; / s t r i n g & g t ;  
             & l t ; / v a l u e & g t ;  
         & l t ; / i t e m & g t ;  
         & l t ; i t e m & g t ;  
             & l t ; k e y & g t ;  
                 & l t ; s t r i n g & g t ; O r g T y p e & l t ; / s t r i n g & g t ;  
             & l t ; / k e y & g t ;  
             & l t ; v a l u e & g t ;  
                 & l t ; s t r i n g & g t ; $ & l t ; / s t r i n g & g t ;  
             & l t ; / v a l u e & g t ;  
         & l t ; / i t e m & g t ;  
         & l t ; i t e m & g t ;  
             & l t ; k e y & g t ;  
                 & l t ; s t r i n g & g t ; S e c t o r & l t ; / s t r i n g & g t ;  
             & l t ; / k e y & g t ;  
             & l t ; v a l u e & g t ;  
                 & l t ; s t r i n g & g t ; $ & l t ; / s t r i n g & g t ;  
             & l t ; / v a l u e & g t ;  
         & l t ; / i t e m & g t ;  
         & l t ; i t e m & g t ;  
             & l t ; k e y & g t ;  
                 & l t ; s t r i n g & g t ; L e v e l & l t ; / s t r i n g & g t ;  
             & l t ; / k e y & g t ;  
             & l t ; v a l u e & g t ;  
                 & l t ; s t r i n g & g t ; $ & l t ; / s t r i n g & g t ;  
             & l t ; / v a l u e & g t ;  
         & l t ; / i t e m & g t ;  
         & l t ; i t e m & g t ;  
             & l t ; k e y & g t ;  
                 & l t ; s t r i n g & g t ; O p S t a t u s & l t ; / s t r i n g & g t ;  
             & l t ; / k e y & g t ;  
             & l t ; v a l u e & g t ;  
                 & l t ; s t r i n g & g t ; $ & l t ; / s t r i n g & g t ;  
             & l t ; / v a l u e & g t ;  
         & l t ; / i t e m & g t ;  
         & l t ; i t e m & g t ;  
             & l t ; k e y & g t ;  
                 & l t ; s t r i n g & g t ; L e K 1 2 & l t ; / s t r i n g & g t ;  
             & l t ; / k e y & g t ;  
             & l t ; v a l u e & g t ;  
                 & l t ; s t r i n g & g t ; $ & l t ; / s t r i n g & g t ;  
             & l t ; / v a l u e & g t ;  
         & l t ; / i t e m & g t ;  
         & l t ; i t e m & g t ;  
             & l t ; k e y & g t ;  
                 & l t ; s t r i n g & g t ; L e C o o p & l t ; / s t r i n g & g t ;  
             & l t ; / k e y & g t ;  
             & l t ; v a l u e & g t ;  
                 & l t ; s t r i n g & g t ; $ & l t ; / s t r i n g & g t ;  
             & l t ; / v a l u e & g t ;  
         & l t ; / i t e m & g t ;  
         & l t ; i t e m & g t ;  
             & l t ; k e y & g t ;  
                 & l t ; s t r i n g & g t ; P a r t i c i p a t i n g I n C o o p & l t ; / s t r i n g & g t ;  
             & l t ; / k e y & g t ;  
             & l t ; v a l u e & g t ;  
                 & l t ; s t r i n g & g t ; $ & l t ; / s t r i n g & g t ;  
             & l t ; / v a l u e & g t ;  
         & l t ; / i t e m & g t ;  
         & l t ; i t e m & g t ;  
             & l t ; k e y & g t ;  
                 & l t ; s t r i n g & g t ; D i s t r i c t N u m b e r & l t ; / s t r i n g & g t ;  
             & l t ; / k e y & g t ;  
             & l t ; v a l u e & g t ;  
                 & l t ; s t r i n g & g t ; $ & l t ; / s t r i n g & g t ;  
             & l t ; / v a l u e & g t ;  
         & l t ; / i t e m & g t ;  
         & l t ; i t e m & g t ;  
             & l t ; k e y & g t ;  
                 & l t ; s t r i n g & g t ; S i z e C a t e g o r y & l t ; / s t r i n g & g t ;  
             & l t ; / k e y & g t ;  
             & l t ; v a l u e & g t ;  
                 & l t ; s t r i n g & g t ; $ & l t ; / s t r i n g & g t ;  
             & l t ; / v a l u e & g t ;  
         & l t ; / i t e m & g t ;  
         & l t ; i t e m & g t ;  
             & l t ; k e y & g t ;  
                 & l t ; s t r i n g & g t ; P h o n e & l t ; / s t r i n g & g t ;  
             & l t ; / k e y & g t ;  
             & l t ; v a l u e & g t ;  
                 & l t ; s t r i n g & g t ; $ & l t ; / s t r i n g & g t ;  
             & l t ; / v a l u e & g t ;  
         & l t ; / i t e m & g t ;  
         & l t ; i t e m & g t ;  
             & l t ; k e y & g t ;  
                 & l t ; s t r i n g & g t ; E x t e n s i o n & l t ; / s t r i n g & g t ;  
             & l t ; / k e y & g t ;  
             & l t ; v a l u e & g t ;  
                 & l t ; s t r i n g & g t ; $ & l t ; / s t r i n g & g t ;  
             & l t ; / v a l u e & g t ;  
         & l t ; / i t e m & g t ;  
         & l t ; i t e m & g t ;  
             & l t ; k e y & g t ;  
                 & l t ; s t r i n g & g t ; F a x & l t ; / s t r i n g & g t ;  
             & l t ; / k e y & g t ;  
             & l t ; v a l u e & g t ;  
                 & l t ; s t r i n g & g t ; $ & l t ; / s t r i n g & g t ;  
             & l t ; / v a l u e & g t ;  
         & l t ; / i t e m & g t ;  
         & l t ; i t e m & g t ;  
             & l t ; k e y & g t ;  
                 & l t ; s t r i n g & g t ; E m a i l & l t ; / s t r i n g & g t ;  
             & l t ; / k e y & g t ;  
             & l t ; v a l u e & g t ;  
                 & l t ; s t r i n g & g t ; $ & l t ; / s t r i n g & g t ;  
             & l t ; / v a l u e & g t ;  
         & l t ; / i t e m & g t ;  
         & l t ; i t e m & g t ;  
             & l t ; k e y & g t ;  
                 & l t ; s t r i n g & g t ; N c e s & l t ; / s t r i n g & g t ;  
             & l t ; / k e y & g t ;  
             & l t ; v a l u e & g t ;  
                 & l t ; s t r i n g & g t ; $ & l t ; / s t r i n g & g t ;  
             & l t ; / v a l u e & g t ;  
         & l t ; / i t e m & g t ;  
         & l t ; i t e m & g t ;  
             & l t ; k e y & g t ;  
                 & l t ; s t r i n g & g t ; W e b A d d r e s s & l t ; / s t r i n g & g t ;  
             & l t ; / k e y & g t ;  
             & l t ; v a l u e & g t ;  
                 & l t ; s t r i n g & g t ; $ & l t ; / s t r i n g & g t ;  
             & l t ; / v a l u e & g t ;  
         & l t ; / i t e m & g t ;  
         & l t ; i t e m & g t ;  
             & l t ; k e y & g t ;  
                 & l t ; s t r i n g & g t ; D U N S N u m b e r & l t ; / s t r i n g & g t ;  
             & l t ; / k e y & g t ;  
             & l t ; v a l u e & g t ;  
                 & l t ; s t r i n g & g t ; $ & l t ; / s t r i n g & g t ;  
             & l t ; / v a l u e & g t ;  
         & l t ; / i t e m & g t ;  
         & l t ; i t e m & g t ;  
             & l t ; k e y & g t ;  
                 & l t ; s t r i n g & g t ; S t a r t D a t e & l t ; / s t r i n g & g t ;  
             & l t ; / k e y & g t ;  
             & l t ; v a l u e & g t ;  
                 & l t ; s t r i n g & g t ; $ & l t ; / s t r i n g & g t ;  
             & l t ; / v a l u e & g t ;  
         & l t ; / i t e m & g t ;  
         & l t ; i t e m & g t ;  
             & l t ; k e y & g t ;  
                 & l t ; s t r i n g & g t ; E x p i r e D a t e & l t ; / s t r i n g & g t ;  
             & l t ; / k e y & g t ;  
             & l t ; v a l u e & g t ;  
                 & l t ; s t r i n g & g t ; $ & l t ; / s t r i n g & g t ;  
             & l t ; / v a l u e & g t ;  
         & l t ; / i t e m & g t ;  
         & l t ; i t e m & g t ;  
             & l t ; k e y & g t ;  
                 & l t ; s t r i n g & g t ; U s e r I D & l t ; / s t r i n g & g t ;  
             & l t ; / k e y & g t ;  
             & l t ; v a l u e & g t ;  
                 & l t ; s t r i n g & g t ; $ & l t ; / s t r i n g & g t ;  
             & l t ; / v a l u e & g t ;  
         & l t ; / i t e m & g t ;  
         & l t ; i t e m & g t ;  
             & l t ; k e y & g t ;  
                 & l t ; s t r i n g & g t ; M o d D a t e T i m e & l t ; / s t r i n g & g t ;  
             & l t ; / k e y & g t ;  
             & l t ; v a l u e & g t ;  
                 & l t ; s t r i n g & g t ; $ & l t ; / s t r i n g & g t ;  
             & l t ; / v a l u e & g t ;  
         & l t ; / i t e m & g t ;  
         & l t ; i t e m & g t ;  
             & l t ; k e y & g t ;  
                 & l t ; s t r i n g & g t ; C h a n g e R e a s o n & l t ; / s t r i n g & g t ;  
             & l t ; / k e y & g t ;  
             & l t ; v a l u e & g t ;  
                 & l t ; s t r i n g & g t ; $ & l t ; / s t r i n g & g t ;  
             & l t ; / v a l u e & g t ;  
         & l t ; / i t e m & g t ;  
         & l t ; i t e m & g t ;  
             & l t ; k e y & g t ;  
                 & l t ; s t r i n g & g t ; C o m m o n A s s u r a n c e & l t ; / s t r i n g & g t ;  
             & l t ; / k e y & g t ;  
             & l t ; v a l u e & g t ;  
                 & l t ; s t r i n g & g t ; $ & l t ; / s t r i n g & g t ;  
             & l t ; / v a l u e & g t ;  
         & l t ; / i t e m & g t ;  
         & l t ; i t e m & g t ;  
             & l t ; k e y & g t ;  
                 & l t ; s t r i n g & g t ; F e d e r a l T a x I D & l t ; / s t r i n g & g t ;  
             & l t ; / k e y & g t ;  
             & l t ; v a l u e & g t ;  
                 & l t ; s t r i n g & g t ; $ & l t ; / s t r i n g & g t ;  
             & l t ; / v a l u e & g t ;  
         & l t ; / i t e m & g t ;  
     & l t ; / C o l u m n C u r r e n c y S y m b o l & g t ;  
     & l t ; C o l u m n P o s i t i v e P a t t e r n & g t ;  
         & l t ; i t e m & g t ;  
             & l t ; k e y & g t ;  
                 & l t ; s t r i n g & g t ; D i s t r i c t I D & l t ; / s t r i n g & g t ; 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 & l t ; s t r i n g & g t ; N a m e & l t ; / s t r i n g & g t ;  
             & l t ; / k e y & g t ;  
             & l t ; v a l u e & g t ;  
                 & l t ; i n t & g t ; 0 & l t ; / i n t & g t ;  
             & l t ; / v a l u e & g t ;  
         & l t ; / i t e m & g t ;  
         & l t ; i t e m & g t ;  
             & l t ; k e y & g t ;  
                 & l t ; s t r i n g & g t ; O r g T y p e & l t ; / s t r i n g & g t ; 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 & l t ; s t r i n g & g t ; L e v e l & l t ; / s t r i n g & g t ;  
             & l t ; / k e y & g t ;  
             & l t ; v a l u e & g t ;  
                 & l t ; i n t & g t ; 0 & l t ; / i n t & g t ;  
             & l t ; / v a l u e & g t ;  
         & l t ; / i t e m & g t ;  
         & l t ; i t e m & g t ;  
             & l t ; k e y & g t ;  
                 & l t ; s t r i n g & g t ; O p S t a t u s & l t ; / s t r i n g & g t ;  
             & l t ; / k e y & g t ;  
             & l t ; v a l u e & g t ;  
                 & l t ; i n t & g t ; 0 & l t ; / i n t & g t ;  
             & l t ; / v a l u e & g t ;  
         & l t ; / i t e m & g t ;  
         & l t ; i t e m & g t ;  
             & l t ; k e y & g t ;  
                 & l t ; s t r i n g & g t ; L e K 1 2 & l t ; / s t r i n g & g t ;  
             & l t ; / k e y & g t ;  
             & l t ; v a l u e & g t ;  
                 & l t ; i n t & g t ; 0 & l t ; / i n t & g t ;  
             & l t ; / v a l u e & g t ;  
         & l t ; / i t e m & g t ;  
         & l t ; i t e m & g t ;  
             & l t ; k e y & g t ;  
                 & l t ; s t r i n g & g t ; L e C o o p & l t ; / s t r i n g & g t ;  
             & l t ; / k e y & g t ;  
             & l t ; v a l u e & g t ;  
                 & l t ; i n t & g t ; 0 & l t ; / i n t & g t ;  
             & l t ; / v a l u e & g t ;  
         & l t ; / i t e m & g t ;  
         & l t ; i t e m & g t ;  
             & l t ; k e y & g t ;  
                 & l t ; s t r i n g & g t ; P a r t i c i p a t i n g I n C o o p & l t ; / s t r i n g & g t ;  
             & l t ; / k e y & g t ;  
             & l t ; v a l u e & g t ;  
                 & l t ; i n t & g t ; 0 & l t ; / i n t & g t ;  
             & l t ; / v a l u e & g t ;  
         & l t ; / i t e m & g t ;  
         & l t ; i t e m & g t ;  
             & l t ; k e y & g t ;  
                 & l t ; s t r i n g & g t ; D i s t r i c t N u m b e r & l t ; / s t r i n g & g t ;  
             & l t ; / k e y & g t ;  
             & l t ; v a l u e & g t ;  
                 & l t ; i n t & g t ; 0 & l t ; / i n t & g t ;  
             & l t ; / v a l u e & g t ;  
         & l t ; / i t e m & g t ;  
         & l t ; i t e m & g t ;  
             & l t ; k e y & g t ;  
                 & l t ; s t r i n g & g t ; S i z e C a t e g o r y & l t ; / s t r i n g & g t ;  
             & l t ; / k e y & g t ;  
             & l t ; v a l u e & g t ;  
                 & l t ; i n t & g t ; 0 & l t ; / i n t & g t ;  
             & l t ; / v a l u e & g t ;  
         & l t ; / i t e m & g t ;  
         & l t ; i t e m & g t ;  
             & l t ; k e y & g t ;  
                 & l t ; s t r i n g & g t ; P h o n e & l t ; / s t r i n g & g t ;  
             & l t ; / k e y & g t ;  
             & l t ; v a l u e & g t ;  
                 & l t ; i n t & g t ; 0 & l t ; / i n t & g t ;  
             & l t ; / v a l u e & g t ;  
         & l t ; / i t e m & g t ;  
         & l t ; i t e m & g t ;  
             & l t ; k e y & g t ;  
                 & l t ; s t r i n g & g t ; E x t e n s i o n & l t ; / s t r i n g & g t ;  
             & l t ; / k e y & g t ;  
             & l t ; v a l u e & g t ;  
                 & l t ; i n t & g t ; 0 & l t ; / i n t & g t ;  
             & l t ; / v a l u e & g t ;  
         & l t ; / i t e m & g t ;  
         & l t ; i t e m & g t ;  
             & l t ; k e y & g t ;  
                 & l t ; s t r i n g & g t ; F a x & l t ; / s t r i n g & g t ;  
             & l t ; / k e y & g t ;  
             & l t ; v a l u e & g t ;  
                 & l t ; i n t & g t ; 0 & l t ; / i n t & g t ;  
             & l t ; / v a l u e & g t ;  
         & l t ; / i t e m & g t ;  
         & l t ; i t e m & g t ;  
             & l t ; k e y & g t ;  
                 & l t ; s t r i n g & g t ; E m a i l & l t ; / s t r i n g & g t ;  
             & l t ; / k e y & g t ;  
             & l t ; v a l u e & g t ;  
                 & l t ; i n t & g t ; 0 & l t ; / i n t & g t ;  
             & l t ; / v a l u e & g t ;  
         & l t ; / i t e m & g t ;  
         & l t ; i t e m & g t ;  
             & l t ; k e y & g t ;  
                 & l t ; s t r i n g & g t ; N c e s & l t ; / s t r i n g & g t ;  
             & l t ; / k e y & g t ;  
             & l t ; v a l u e & g t ;  
                 & l t ; i n t & g t ; 0 & l t ; / i n t & g t ;  
             & l t ; / v a l u e & g t ;  
         & l t ; / i t e m & g t ;  
         & l t ; i t e m & g t ;  
             & l t ; k e y & g t ;  
                 & l t ; s t r i n g & g t ; W e b A d d r e s s & l t ; / s t r i n g & g t ;  
             & l t ; / k e y & g t ;  
             & l t ; v a l u e & g t ;  
                 & l t ; i n t & g t ; 0 & l t ; / i n t & g t ;  
             & l t ; / v a l u e & g t ;  
         & l t ; / i t e m & g t ;  
         & l t ; i t e m & g t ;  
             & l t ; k e y & g t ;  
                 & l t ; s t r i n g & g t ; D U N S N u m b e r & l t ; / s t r i n g & g t ;  
             & l t ; / k e y & g t ;  
             & l t ; v a l u e & g t ;  
                 & l t ; i n t & g t ; 0 & l t ; / i n t & g t ;  
             & l t ; / v a l u e & g t ;  
         & l t ; / i t e m & g t ;  
         & l t ; i t e m & g t ;  
             & l t ; k e y & g t ;  
                 & l t ; s t r i n g & g t ; S t a r t D a t e & l t ; / s t r i n g & g t ;  
             & l t ; / k e y & g t ;  
             & l t ; v a l u e & g t ;  
                 & l t ; i n t & g t ; 0 & l t ; / i n t & g t ;  
             & l t ; / v a l u e & g t ;  
         & l t ; / i t e m & g t ;  
         & l t ; i t e m & g t ;  
             & l t ; k e y & g t ;  
                 & l t ; s t r i n g & g t ; E x p i r e D a t e & l t ; / s t r i n g & g t ;  
             & l t ; / k e y & g t ;  
             & l t ; v a l u e & g t ;  
                 & l t ; i n t & g t ; 0 & l t ; / i n t & g t ;  
             & l t ; / v a l u e & g t ;  
         & l t ; / i t e m & g t ;  
         & l t ; i t e m & g t ;  
             & l t ; k e y & g t ;  
                 & l t ; s t r i n g & g t ; U s e r I D & l t ; / s t r i n g & g t ;  
             & l t ; / k e y & g t ;  
             & l t ; v a l u e & g t ;  
                 & l t ; i n t & g t ; 0 & l t ; / i n t & g t ;  
             & l t ; / v a l u e & g t ;  
         & l t ; / i t e m & g t ;  
         & l t ; i t e m & g t ;  
             & l t ; k e y & g t ;  
                 & l t ; s t r i n g & g t ; M o d D a t e T i m e & l t ; / s t r i n g & g t ;  
             & l t ; / k e y & g t ;  
             & l t ; v a l u e & g t ;  
                 & l t ; i n t & g t ; 0 & l t ; / i n t & g t ;  
             & l t ; / v a l u e & g t ;  
         & l t ; / i t e m & g t ;  
         & l t ; i t e m & g t ;  
             & l t ; k e y & g t ;  
                 & l t ; s t r i n g & g t ; C h a n g e R e a s o n & l t ; / s t r i n g & g t ;  
             & l t ; / k e y & g t ;  
             & l t ; v a l u e & g t ;  
                 & l t ; i n t & g t ; 0 & l t ; / i n t & g t ;  
             & l t ; / v a l u e & g t ;  
         & l t ; / i t e m & g t ;  
         & l t ; i t e m & g t ;  
             & l t ; k e y & g t ;  
                 & l t ; s t r i n g & g t ; C o m m o n A s s u r a n c e & l t ; / s t r i n g & g t ;  
             & l t ; / k e y & g t ;  
             & l t ; v a l u e & g t ;  
                 & l t ; i n t & g t ; 0 & l t ; / i n t & g t ;  
             & l t ; / v a l u e & g t ;  
         & l t ; / i t e m & g t ;  
         & l t ; i t e m & g t ;  
             & l t ; k e y & g t ;  
                 & l t ; s t r i n g & g t ; F e d e r a l T a x I D & l t ; / s t r i n g & g t ;  
             & l t ; / k e y & g t ;  
             & l t ; v a l u e & g t ;  
                 & l t ; i n t & g t ; 0 & l t ; / i n t & g t ;  
             & l t ; / v a l u e & g t ;  
         & l t ; / i t e m & g t ;  
     & l t ; / C o l u m n P o s i t i v e P a t t e r n & g t ;  
     & l t ; C o l u m n N e g a t i v e P a t t e r n & g t ;  
         & l t ; i t e m & g t ;  
             & l t ; k e y & g t ;  
                 & l t ; s t r i n g & g t ; D i s t r i c t I D & l t ; / s t r i n g & g t ;  
             & l t ; / k e y & g t ;  
             & l t ; v a l u e & g t ;  
                 & l t ; i n t & g t ; 0 & l t ; / i n t & g t ;  
             & l t ; / v a l u e & g t ;  
         & l t ; / i t e m & g t ;  
         & l t ; i t e m & g t ;  
             & l t ; k e y & g t ;  
                 & l t ; s t r i n g & g t ; S s & l t ; / s t r i n g & g t ;  
             & l t ; / k e y & g t ;  
             & l t ; v a l u e & g t ;  
                 & l t ; i n t & g t ; 0 & l t ; / i n t & g t ;  
             & l t ; / v a l u e & g t ;  
         & l t ; / i t e m & g t ;  
         & l t ; i t e m & g t ;  
             & l t ; k e y & g t ;  
                 & l t ; s t r i n g & g t ; L e & l t ; / s t r i n g & g t ;  
             & l t ; / k e y & g t ;  
             & l t ; v a l u e & g t ;  
                 & l t ; i n t & g t ; 0 & l t ; / i n t & g t ;  
             & l t ; / v a l u e & g t ;  
         & l t ; / i t e m & g t ;  
         & l t ; i t e m & g t ;  
             & l t ; k e y & g t ;  
                 & l t ; s t r i n g & g t ; C o & l t ; / s t r i n g & g t ;  
             & l t ; / k e y & g t ;  
             & l t ; v a l u e & g t ;  
                 & l t ; i n t & g t ; 0 & l t ; / i n t & g t ;  
             & l t ; / v a l u e & g t ;  
         & l t ; / i t e m & g t ;  
         & l t ; i t e m & g t ;  
             & l t ; k e y & g t ;  
                 & l t ; s t r i n g & g t ; N a m e & l t ; / s t r i n g & g t ;  
             & l t ; / k e y & g t ;  
             & l t ; v a l u e & g t ;  
                 & l t ; i n t & g t ; 0 & l t ; / i n t & g t ;  
             & l t ; / v a l u e & g t ;  
         & l t ; / i t e m & g t ;  
         & l t ; i t e m & g t ;  
             & l t ; k e y & g t ;  
                 & l t ; s t r i n g & g t ; O r g T y p e & l t ; / s t r i n g & g t ;  
             & l t ; / k e y & g t ;  
             & l t ; v a l u e & g t ;  
                 & l t ; i n t & g t ; 0 & l t ; / i n t & g t ;  
             & l t ; / v a l u e & g t ;  
         & l t ; / i t e m & g t ;  
         & l t ; i t e m & g t ;  
             & l t ; k e y & g t ;  
                 & l t ; s t r i n g & g t ; S e c t o r & l t ; / s t r i n g & g t ;  
             & l t ; / k e y & g t ;  
             & l t ; v a l u e & g t ;  
                 & l t ; i n t & g t ; 0 & l t ; / i n t & g t ;  
             & l t ; / v a l u e & g t ;  
         & l t ; / i t e m & g t ;  
         & l t ; i t e m & g t ;  
             & l t ; k e y & g t ;  
                 & l t ; s t r i n g & g t ; L e v e l & l t ; / s t r i n g & g t ;  
             & l t ; / k e y & g t ;  
             & l t ; v a l u e & g t ;  
                 & l t ; i n t & g t ; 0 & l t ; / i n t & g t ;  
             & l t ; / v a l u e & g t ;  
         & l t ; / i t e m & g t ;  
         & l t ; i t e m & g t ;  
             & l t ; k e y & g t ;  
                 & l t ; s t r i n g & g t ; O p S t a t u s & l t ; / s t r i n g & g t ;  
             & l t ; / k e y & g t ;  
             & l t ; v a l u e & g t ;  
                 & l t ; i n t & g t ; 0 & l t ; / i n t & g t ;  
             & l t ; / v a l u e & g t ;  
         & l t ; / i t e m & g t ;  
         & l t ; i t e m & g t ;  
             & l t ; k e y & g t ;  
                 & l t ; s t r i n g & g t ; L e K 1 2 & l t ; / s t r i n g & g t ;  
             & l t ; / k e y & g t ;  
             & l t ; v a l u e & g t ;  
                 & l t ; i n t & g t ; 0 & l t ; / i n t & g t ;  
             & l t ; / v a l u e & g t ;  
         & l t ; / i t e m & g t ;  
         & l t ; i t e m & g t ;  
             & l t ; k e y & g t ;  
                 & l t ; s t r i n g & g t ; L e C o o p & l t ; / s t r i n g & g t ;  
             & l t ; / k e y & g t ;  
             & l t ; v a l u e & g t ;  
                 & l t ; i n t & g t ; 0 & l t ; / i n t & g t ;  
             & l t ; / v a l u e & g t ;  
         & l t ; / i t e m & g t ;  
         & l t ; i t e m & g t ;  
             & l t ; k e y & g t ;  
                 & l t ; s t r i n g & g t ; P a r t i c i p a t i n g I n C o o p & l t ; / s t r i n g & g t ;  
             & l t ; / k e y & g t ;  
             & l t ; v a l u e & g t ;  
                 & l t ; i n t & g t ; 0 & l t ; / i n t & g t ;  
             & l t ; / v a l u e & g t ;  
         & l t ; / i t e m & g t ;  
         & l t ; i t e m & g t ;  
             & l t ; k e y & g t ;  
                 & l t ; s t r i n g & g t ; D i s t r i c t N u m b e r & l t ; / s t r i n g & g t ;  
             & l t ; / k e y & g t ;  
             & l t ; v a l u e & g t ;  
                 & l t ; i n t & g t ; 0 & l t ; / i n t & g t ;  
             & l t ; / v a l u e & g t ;  
         & l t ; / i t e m & g t ;  
         & l t ; i t e m & g t ;  
             & l t ; k e y & g t ;  
                 & l t ; s t r i n g & g t ; S i z e C a t e g o r y & l t ; / s t r i n g & g t ;  
             & l t ; / k e y & g t ;  
             & l t ; v a l u e & g t ;  
                 & l t ; i n t & g t ; 0 & l t ; / i n t & g t ;  
             & l t ; / v a l u e & g t ;  
         & l t ; / i t e m & g t ;  
         & l t ; i t e m & g t ;  
             & l t ; k e y & g t ;  
                 & l t ; s t r i n g & g t ; P h o n e & l t ; / s t r i n g & g t ;  
             & l t ; / k e y & g t ;  
             & l t ; v a l u e & g t ;  
                 & l t ; i n t & g t ; 0 & l t ; / i n t & g t ;  
             & l t ; / v a l u e & g t ;  
         & l t ; / i t e m & g t ;  
         & l t ; i t e m & g t ;  
             & l t ; k e y & g t ;  
                 & l t ; s t r i n g & g t ; E x t e n s i o n & l t ; / s t r i n g & g t ;  
             & l t ; / k e y & g t ;  
             & l t ; v a l u e & g t ;  
                 & l t ; i n t & g t ; 0 & l t ; / i n t & g t ;  
             & l t ; / v a l u e & g t ;  
         & l t ; / i t e m & g t ;  
         & l t ; i t e m & g t ;  
             & l t ; k e y & g t ;  
                 & l t ; s t r i n g & g t ; F a x & l t ; / s t r i n g & g t ;  
             & l t ; / k e y & g t ;  
             & l t ; v a l u e & g t ;  
                 & l t ; i n t & g t ; 0 & l t ; / i n t & g t ;  
             & l t ; / v a l u e & g t ;  
         & l t ; / i t e m & g t ;  
         & l t ; i t e m & g t ;  
             & l t ; k e y & g t ;  
                 & l t ; s t r i n g & g t ; E m a i l & l t ; / s t r i n g & g t ;  
             & l t ; / k e y & g t ;  
             & l t ; v a l u e & g t ;  
                 & l t ; i n t & g t ; 0 & l t ; / i n t & g t ;  
             & l t ; / v a l u e & g t ;  
         & l t ; / i t e m & g t ;  
         & l t ; i t e m & g t ;  
             & l t ; k e y & g t ;  
                 & l t ; s t r i n g & g t ; N c e s & l t ; / s t r i n g & g t ;  
             & l t ; / k e y & g t ;  
             & l t ; v a l u e & g t ;  
                 & l t ; i n t & g t ; 0 & l t ; / i n t & g t ;  
             & l t ; / v a l u e & g t ;  
         & l t ; / i t e m & g t ;  
         & l t ; i t e m & g t ;  
             & l t ; k e y & g t ;  
                 & l t ; s t r i n g & g t ; W e b A d d r e s s & l t ; / s t r i n g & g t ;  
             & l t ; / k e y & g t ;  
             & l t ; v a l u e & g t ;  
                 & l t ; i n t & g t ; 0 & l t ; / i n t & g t ;  
             & l t ; / v a l u e & g t ;  
         & l t ; / i t e m & g t ;  
         & l t ; i t e m & g t ;  
             & l t ; k e y & g t ;  
                 & l t ; s t r i n g & g t ; D U N S N u m b e r & l t ; / s t r i n g & g t ;  
             & l t ; / k e y & g t ;  
             & l t ; v a l u e & g t ;  
                 & l t ; i n t & g t ; 0 & l t ; / i n t & g t ;  
             & l t ; / v a l u e & g t ;  
         & l t ; / i t e m & g t ;  
         & l t ; i t e m & g t ;  
             & l t ; k e y & g t ;  
                 & l t ; s t r i n g & g t ; S t a r t D a t e & l t ; / s t r i n g & g t ;  
             & l t ; / k e y & g t ;  
             & l t ; v a l u e & g t ;  
                 & l t ; i n t & g t ; 0 & l t ; / i n t & g t ;  
             & l t ; / v a l u e & g t ;  
         & l t ; / i t e m & g t ;  
         & l t ; i t e m & g t ;  
             & l t ; k e y & g t ;  
                 & l t ; s t r i n g & g t ; E x p i r e D a t e & l t ; / s t r i n g & g t ;  
             & l t ; / k e y & g t ;  
             & l t ; v a l u e & g t ;  
                 & l t ; i n t & g t ; 0 & l t ; / i n t & g t ;  
             & l t ; / v a l u e & g t ;  
         & l t ; / i t e m & g t ;  
         & l t ; i t e m & g t ;  
             & l t ; k e y & g t ;  
                 & l t ; s t r i n g & g t ; U s e r I D & l t ; / s t r i n g & g t ;  
             & l t ; / k e y & g t ;  
             & l t ; v a l u e & g t ;  
                 & l t ; i n t & g t ; 0 & l t ; / i n t & g t ;  
             & l t ; / v a l u e & g t ;  
         & l t ; / i t e m & g t ;  
         & l t ; i t e m & g t ;  
             & l t ; k e y & g t ;  
                 & l t ; s t r i n g & g t ; M o d D a t e T i m e & l t ; / s t r i n g & g t ;  
             & l t ; / k e y & g t ;  
             & l t ; v a l u e & g t ;  
                 & l t ; i n t & g t ; 0 & l t ; / i n t & g t ;  
             & l t ; / v a l u e & g t ;  
         & l t ; / i t e m & g t ;  
         & l t ; i t e m & g t ;  
             & l t ; k e y & g t ;  
                 & l t ; s t r i n g & g t ; C h a n g e R e a s o n & l t ; / s t r i n g & g t ;  
             & l t ; / k e y & g t ;  
             & l t ; v a l u e & g t ;  
                 & l t ; i n t & g t ; 0 & l t ; / i n t & g t ;  
             & l t ; / v a l u e & g t ;  
         & l t ; / i t e m & g t ;  
         & l t ; i t e m & g t ;  
             & l t ; k e y & g t ;  
                 & l t ; s t r i n g & g t ; C o m m o n A s s u r a n c e & l t ; / s t r i n g & g t ;  
             & l t ; / k e y & g t ;  
             & l t ; v a l u e & g t ;  
                 & l t ; i n t & g t ; 0 & l t ; / i n t & g t ;  
             & l t ; / v a l u e & g t ;  
         & l t ; / i t e m & g t ;  
         & l t ; i t e m & g t ;  
             & l t ; k e y & g t ;  
                 & l t ; s t r i n g & g t ; F e d e r a l T a x I D & l t ; / s t r i n g & g t ;  
             & l t ; / k e y & g t ;  
             & l t ; v a l u e & g t ;  
                 & l t ; i n t & g t ; 0 & l t ; / i n t & g t ;  
             & l t ; / v a l u e & g t ;  
         & l t ; / i t e m & g t ;  
     & l t ; / C o l u m n N e g a t i v e P a t t e r n & g t ;  
     & l t ; C o l u m n W i d t h s & g t ;  
         & l t ; i t e m & g t ;  
             & l t ; k e y & g t ;  
                 & l t ; s t r i n g & g t ; D i s t r i c t I D & l t ; / s t r i n g & g t ;  
             & l t ; / k e y & g t ;  
             & l t ; v a l u e & g t ;  
                 & l t ; i n t & g t ; 1 1 0 & l t ; / i n t & g t ;  
             & l t ; / v a l u e & g t ;  
         & l t ; / i t e m & g t ;  
         & l t ; i t e m & g t ;  
             & l t ; k e y & g t ;  
                 & l t ; s t r i n g & g t ; S s & l t ; / s t r i n g & g t ;  
             & l t ; / k e y & g t ;  
             & l t ; v a l u e & g t ;  
                 & l t ; i n t & g t ; 6 6 & l t ; / i n t & g t ;  
             & l t ; / v a l u e & g t ;  
         & l t ; / i t e m & g t ;  
         & l t ; i t e m & g t ;  
             & l t ; k e y & g t ;  
                 & l t ; s t r i n g & g t ; L e & l t ; / s t r i n g & g t ;  
             & l t ; / k e y & g t ;  
             & l t ; v a l u e & g t ;  
                 & l t ; i n t & g t ; 6 7 & l t ; / i n t & g t ;  
             & l t ; / v a l u e & g t ;  
         & l t ; / i t e m & g t ;  
         & l t ; i t e m & g t ;  
             & l t ; k e y & g t ;  
                 & l t ; s t r i n g & g t ; C o & l t ; / s t r i n g & g t ;  
             & l t ; / k e y & g t ;  
             & l t ; v a l u e & g t ;  
                 & l t ; i n t & g t ; 6 9 & l t ; / i n t & g t ;  
             & l t ; / v a l u e & g t ;  
         & l t ; / i t e m & g t ;  
         & l t ; i t e m & g t ;  
             & l t ; k e y & g t ;  
                 & l t ; s t r i n g & g t ; N a m e & l t ; / s t r i n g & g t ;  
             & l t ; / k e y & g t ;  
             & l t ; v a l u e & g t ;  
                 & l t ; i n t & g t ; 9 0 & l t ; / i n t & g t ;  
             & l t ; / v a l u e & g t ;  
         & l t ; / i t e m & g t ;  
         & l t ; i t e m & g t ;  
             & l t ; k e y & g t ;  
                 & l t ; s t r i n g & g t ; O r g T y p e & l t ; / s t r i n g & g t ;  
             & l t ; / k e y & g t ;  
             & l t ; v a l u e & g t ;  
                 & l t ; i n t & g t ; 1 0 4 & l t ; / i n t & g t ;  
             & l t ; / v a l u e & g t ;  
         & l t ; / i t e m & g t ;  
         & l t ; i t e m & g t ;  
             & l t ; k e y & g t ;  
                 & l t ; s t r i n g & g t ; S e c t o r & l t ; / s t r i n g & g t ;  
             & l t ; / k e y & g t ;  
             & l t ; v a l u e & g t ;  
                 & l t ; i n t & g t ; 9 2 & l t ; / i n t & g t ;  
             & l t ; / v a l u e & g t ;  
         & l t ; / i t e m & g t ;  
         & l t ; i t e m & g t ;  
             & l t ; k e y & g t ;  
                 & l t ; s t r i n g & g t ; L e v e l & l t ; / s t r i n g & g t ;  
             & l t ; / k e y & g t ;  
             & l t ; v a l u e & g t ;  
                 & l t ; i n t & g t ; 8 6 & l t ; / i n t & g t ;  
             & l t ; / v a l u e & g t ;  
         & l t ; / i t e m & g t ;  
         & l t ; i t e m & g t ;  
             & l t ; k e y & g t ;  
                 & l t ; s t r i n g & g t ; O p S t a t u s & l t ; / s t r i n g & g t ;  
             & l t ; / k e y & g t ;  
             & l t ; v a l u e & g t ;  
                 & l t ; i n t & g t ; 1 0 9 & l t ; / i n t & g t ;  
             & l t ; / v a l u e & g t ;  
         & l t ; / i t e m & g t ;  
         & l t ; i t e m & g t ;  
             & l t ; k e y & g t ;  
                 & l t ; s t r i n g & g t ; L e K 1 2 & l t ; / s t r i n g & g t ;  
             & l t ; / k e y & g t ;  
             & l t ; v a l u e & g t ;  
                 & l t ; i n t & g t ; 8 9 & l t ; / i n t & g t ;  
             & l t ; / v a l u e & g t ;  
         & l t ; / i t e m & g t ;  
         & l t ; i t e m & g t ;  
             & l t ; k e y & g t ;  
                 & l t ; s t r i n g & g t ; L e C o o p & l t ; / s t r i n g & g t ;  
             & l t ; / k e y & g t ;  
             & l t ; v a l u e & g t ;  
                 & l t ; i n t & g t ; 9 9 & l t ; / i n t & g t ;  
             & l t ; / v a l u e & g t ;  
         & l t ; / i t e m & g t ;  
         & l t ; i t e m & g t ;  
             & l t ; k e y & g t ;  
                 & l t ; s t r i n g & g t ; P a r t i c i p a t i n g I n C o o p & l t ; / s t r i n g & g t ;  
             & l t ; / k e y & g t ;  
             & l t ; v a l u e & g t ;  
                 & l t ; i n t & g t ; 1 7 3 & l t ; / i n t & g t ;  
             & l t ; / v a l u e & g t ;  
         & l t ; / i t e m & g t ;  
         & l t ; i t e m & g t ;  
             & l t ; k e y & g t ;  
                 & l t ; s t r i n g & g t ; D i s t r i c t N u m b e r & l t ; / s t r i n g & g t ;  
             & l t ; / k e y & g t ;  
             & l t ; v a l u e & g t ;  
                 & l t ; i n t & g t ; 1 4 8 & l t ; / i n t & g t ;  
             & l t ; / v a l u e & g t ;  
         & l t ; / i t e m & g t ;  
         & l t ; i t e m & g t ;  
             & l t ; k e y & g t ;  
                 & l t ; s t r i n g & g t ; S i z e C a t e g o r y & l t ; / s t r i n g & g t ;  
             & l t ; / k e y & g t ;  
             & l t ; v a l u e & g t ;  
                 & l t ; i n t & g t ; 1 3 3 & l t ; / i n t & g t ;  
             & l t ; / v a l u e & g t ;  
         & l t ; / i t e m & g t ;  
         & l t ; i t e m & g t ;  
             & l t ; k e y & g t ;  
                 & l t ; s t r i n g & g t ; P h o n e & l t ; / s t r i n g & g t ;  
             & l t ; / k e y & g t ;  
             & l t ; v a l u e & g t ;  
                 & l t ; i n t & g t ; 9 3 & l t ; / i n t & g t ;  
             & l t ; / v a l u e & g t ;  
         & l t ; / i t e m & g t ;  
         & l t ; i t e m & g t ;  
             & l t ; k e y & g t ;  
                 & l t ; s t r i n g & g t ; E x t e n s i o n & l t ; / s t r i n g & g t ;  
             & l t ; / k e y & g t ;  
             & l t ; v a l u e & g t ;  
                 & l t ; i n t & g t ; 1 1 4 & l t ; / i n t & g t ;  
             & l t ; / v a l u e & g t ;  
         & l t ; / i t e m & g t ;  
         & l t ; i t e m & g t ;  
             & l t ; k e y & g t ;  
                 & l t ; s t r i n g & g t ; F a x & l t ; / s t r i n g & g t ;  
             & l t ; / k e y & g t ;  
             & l t ; v a l u e & g t ;  
                 & l t ; i n t & g t ; 7 4 & l t ; / i n t & g t ;  
             & l t ; / v a l u e & g t ;  
         & l t ; / i t e m & g t ;  
         & l t ; i t e m & g t ;  
             & l t ; k e y & g t ;  
                 & l t ; s t r i n g & g t ; E m a i l & l t ; / s t r i n g & g t ;  
             & l t ; / k e y & g t ;  
             & l t ; v a l u e & g t ;  
                 & l t ; i n t & g t ; 8 7 & l t ; / i n t & g t ;  
             & l t ; / v a l u e & g t ;  
         & l t ; / i t e m & g t ;  
         & l t ; i t e m & g t ;  
             & l t ; k e y & g t ;  
                 & l t ; s t r i n g & g t ; N c e s & l t ; / s t r i n g & g t ;  
             & l t ; / k e y & g t ;  
             & l t ; v a l u e & g t ;  
                 & l t ; i n t & g t ; 8 3 & l t ; / i n t & g t ;  
             & l t ; / v a l u e & g t ;  
         & l t ; / i t e m & g t ;  
         & l t ; i t e m & g t ;  
             & l t ; k e y & g t ;  
                 & l t ; s t r i n g & g t ; W e b A d d r e s s & l t ; / s t r i n g & g t ;  
             & l t ; / k e y & g t ;  
             & l t ; v a l u e & g t ;  
                 & l t ; i n t & g t ; 1 3 1 & l t ; / i n t & g t ;  
             & l t ; / v a l u e & g t ;  
         & l t ; / i t e m & g t ;  
         & l t ; i t e m & g t ;  
             & l t ; k e y & g t ;  
                 & l t ; s t r i n g & g t ; D U N S N u m b e r & l t ; / s t r i n g & g t ;  
             & l t ; / k e y & g t ;  
             & l t ; v a l u e & g t ;  
                 & l t ; i n t & g t ; 1 3 9 & l t ; / i n t & g t ;  
             & l t ; / v a l u e & g t ;  
         & l t ; / i t e m & g t ;  
         & l t ; i t e m & g t ;  
             & l t ; k e y & g t ;  
                 & l t ; s t r i n g & g t ; S t a r t D a t e & l t ; / s t r i n g & g t ;  
             & l t ; / k e y & g t ;  
             & l t ; v a l u e & g t ;  
                 & l t ; i n t & g t ; 1 1 1 & l t ; / i n t & g t ;  
             & l t ; / v a l u e & g t ;  
         & l t ; / i t e m & g t ;  
         & l t ; i t e m & g t ;  
             & l t ; k e y & g t ;  
                 & l t ; s t r i n g & g t ; E x p i r e D a t e & l t ; / s t r i n g & g t ;  
             & l t ; / k e y & g t ;  
             & l t ; v a l u e & g t ;  
                 & l t ; i n t & g t ; 1 2 1 & l t ; / i n t & g t ;  
             & l t ; / v a l u e & g t ;  
         & l t ; / i t e m & g t ;  
         & l t ; i t e m & g t ;  
             & l t ; k e y & g t ;  
                 & l t ; s t r i n g & g t ; U s e r I D & l t ; / s t r i n g & g t ;  
             & l t ; / k e y & g t ;  
             & l t ; v a l u e & g t ;  
                 & l t ; i n t & g t ; 9 4 & l t ; / i n t & g t ;  
             & l t ; / v a l u e & g t ;  
         & l t ; / i t e m & g t ;  
         & l t ; i t e m & g t ;  
             & l t ; k e y & g t ;  
                 & l t ; s t r i n g & g t ; M o d D a t e T i m e & l t ; / s t r i n g & g t ;  
             & l t ; / k e y & g t ;  
             & l t ; v a l u e & g t ;  
                 & l t ; i n t & g t ; 1 4 1 & l t ; / i n t & g t ;  
             & l t ; / v a l u e & g t ;  
         & l t ; / i t e m & g t ;  
         & l t ; i t e m & g t ;  
             & l t ; k e y & g t ;  
                 & l t ; s t r i n g & g t ; C h a n g e R e a s o n & l t ; / s t r i n g & g t ;  
             & l t ; / k e y & g t ;  
             & l t ; v a l u e & g t ;  
                 & l t ; i n t & g t ; 1 4 4 & l t ; / i n t & g t ;  
             & l t ; / v a l u e & g t ;  
         & l t ; / i t e m & g t ;  
         & l t ; i t e m & g t ;  
             & l t ; k e y & g t ;  
                 & l t ; s t r i n g & g t ; C o m m o n A s s u r a n c e & l t ; / s t r i n g & g t ;  
             & l t ; / k e y & g t ;  
             & l t ; v a l u e & g t ;  
                 & l t ; i n t & g t ; 1 7 2 & l t ; / i n t & g t ;  
             & l t ; / v a l u e & g t ;  
         & l t ; / i t e m & g t ;  
         & l t ; i t e m & g t ;  
             & l t ; k e y & g t ;  
                 & l t ; s t r i n g & g t ; F e d e r a l T a x I D & l t ; / s t r i n g & g t ;  
             & l t ; / k e y & g t ;  
             & l t ; v a l u e & g t ;  
                 & l t ; i n t & g t ; 1 3 3 & l t ; / i n t & g t ;  
             & l t ; / v a l u e & g t ;  
         & l t ; / i t e m & g t ;  
     & l t ; / C o l u m n W i d t h s & g t ;  
     & l t ; C o l u m n D i s p l a y I n d e x & g t ;  
         & l t ; i t e m & g t ;  
             & l t ; k e y & g t ;  
                 & l t ; s t r i n g & g t ; D i s t r i c t I D & l t ; / s t r i n g & g t ;  
             & l t ; / k e y & g t ;  
             & l t ; v a l u e & g t ;  
                 & l t ; i n t & g t ; 0 & l t ; / i n t & g t ;  
             & l t ; / v a l u e & g t ;  
         & l t ; / i t e m & g t ;  
         & l t ; i t e m & g t ;  
             & l t ; k e y & g t ;  
                 & l t ; s t r i n g & g t ; S s & l t ; / s t r i n g & g t ;  
             & l t ; / k e y & g t ;  
             & l t ; v a l u e & g t ;  
                 & l t ; i n t & g t ; 1 & l t ; / i n t & g t ;  
             & l t ; / v a l u e & g t ;  
         & l t ; / i t e m & g t ;  
         & l t ; i t e m & g t ;  
             & l t ; k e y & g t ;  
                 & l t ; s t r i n g & g t ; L e & l t ; / s t r i n g & g t ;  
             & l t ; / k e y & g t ;  
             & l t ; v a l u e & g t ;  
                 & l t ; i n t & g t ; 2 & l t ; / i n t & g t ;  
             & l t ; / v a l u e & g t ;  
         & l t ; / i t e m & g t ;  
         & l t ; i t e m & g t ;  
             & l t ; k e y & g t ;  
                 & l t ; s t r i n g & g t ; C o & l t ; / s t r i n g & g t ;  
             & l t ; / k e y & g t ;  
             & l t ; v a l u e & g t ;  
                 & l t ; i n t & g t ; 3 & l t ; / i n t & g t ;  
             & l t ; / v a l u e & g t ;  
         & l t ; / i t e m & g t ;  
         & l t ; i t e m & g t ;  
             & l t ; k e y & g t ;  
                 & l t ; s t r i n g & g t ; N a m e & l t ; / s t r i n g & g t ;  
             & l t ; / k e y & g t ;  
             & l t ; v a l u e & g t ;  
                 & l t ; i n t & g t ; 4 & l t ; / i n t & g t ;  
             & l t ; / v a l u e & g t ;  
         & l t ; / i t e m & g t ;  
         & l t ; i t e m & g t ;  
             & l t ; k e y & g t ;  
                 & l t ; s t r i n g & g t ; O r g T y p e & l t ; / s t r i n g & g t ;  
             & l t ; / k e y & g t ;  
             & l t ; v a l u e & g t ;  
                 & l t ; i n t & g t ; 5 & l t ; / i n t & g t ;  
             & l t ; / v a l u e & g t ;  
         & l t ; / i t e m & g t ;  
         & l t ; i t e m & g t ;  
             & l t ; k e y & g t ;  
                 & l t ; s t r i n g & g t ; S e c t o r & l t ; / s t r i n g & g t ;  
             & l t ; / k e y & g t ;  
             & l t ; v a l u e & g t ;  
                 & l t ; i n t & g t ; 6 & l t ; / i n t & g t ;  
             & l t ; / v a l u e & g t ;  
         & l t ; / i t e m & g t ;  
         & l t ; i t e m & g t ;  
             & l t ; k e y & g t ;  
                 & l t ; s t r i n g & g t ; L e v e l & l t ; / s t r i n g & g t ;  
             & l t ; / k e y & g t ;  
             & l t ; v a l u e & g t ;  
                 & l t ; i n t & g t ; 7 & l t ; / i n t & g t ;  
             & l t ; / v a l u e & g t ;  
         & l t ; / i t e m & g t ;  
         & l t ; i t e m & g t ;  
             & l t ; k e y & g t ;  
                 & l t ; s t r i n g & g t ; O p S t a t u s & l t ; / s t r i n g & g t ;  
             & l t ; / k e y & g t ;  
             & l t ; v a l u e & g t ;  
                 & l t ; i n t & g t ; 8 & l t ; / i n t & g t ;  
             & l t ; / v a l u e & g t ;  
         & l t ; / i t e m & g t ;  
         & l t ; i t e m & g t ;  
             & l t ; k e y & g t ;  
                 & l t ; s t r i n g & g t ; L e K 1 2 & l t ; / s t r i n g & g t ;  
             & l t ; / k e y & g t ;  
             & l t ; v a l u e & g t ;  
                 & l t ; i n t & g t ; 9 & l t ; / i n t & g t ;  
             & l t ; / v a l u e & g t ;  
         & l t ; / i t e m & g t ;  
         & l t ; i t e m & g t ;  
             & l t ; k e y & g t ;  
                 & l t ; s t r i n g & g t ; L e C o o p & l t ; / s t r i n g & g t ;  
             & l t ; / k e y & g t ;  
             & l t ; v a l u e & g t ;  
                 & l t ; i n t & g t ; 1 0 & l t ; / i n t & g t ;  
             & l t ; / v a l u e & g t ;  
         & l t ; / i t e m & g t ;  
         & l t ; i t e m & g t ;  
             & l t ; k e y & g t ;  
                 & l t ; s t r i n g & g t ; P a r t i c i p a t i n g I n C o o p & l t ; / s t r i n g & g t ;  
             & l t ; / k e y & g t ;  
             & l t ; v a l u e & g t ;  
                 & l t ; i n t & g t ; 1 1 & l t ; / i n t & g t ;  
             & l t ; / v a l u e & g t ;  
         & l t ; / i t e m & g t ;  
         & l t ; i t e m & g t ;  
             & l t ; k e y & g t ;  
                 & l t ; s t r i n g & g t ; D i s t r i c t N u m b e r & l t ; / s t r i n g & g t ;  
             & l t ; / k e y & g t ;  
             & l t ; v a l u e & g t ;  
                 & l t ; i n t & g t ; 1 2 & l t ; / i n t & g t ;  
             & l t ; / v a l u e & g t ;  
         & l t ; / i t e m & g t ;  
         & l t ; i t e m & g t ;  
             & l t ; k e y & g t ;  
                 & l t ; s t r i n g & g t ; S i z e C a t e g o r y & l t ; / s t r i n g & g t ;  
             & l t ; / k e y & g t ;  
             & l t ; v a l u e & g t ;  
                 & l t ; i n t & g t ; 1 3 & l t ; / i n t & g t ;  
             & l t ; / v a l u e & g t ;  
         & l t ; / i t e m & g t ;  
         & l t ; i t e m & g t ;  
             & l t ; k e y & g t ;  
                 & l t ; s t r i n g & g t ; P h o n e & l t ; / s t r i n g & g t ;  
             & l t ; / k e y & g t ;  
             & l t ; v a l u e & g t ;  
                 & l t ; i n t & g t ; 1 4 & l t ; / i n t & g t ;  
             & l t ; / v a l u e & g t ;  
         & l t ; / i t e m & g t ;  
         & l t ; i t e m & g t ;  
             & l t ; k e y & g t ;  
                 & l t ; s t r i n g & g t ; E x t e n s i o n & l t ; / s t r i n g & g t ;  
             & l t ; / k e y & g t ;  
             & l t ; v a l u e & g t ;  
                 & l t ; i n t & g t ; 1 5 & l t ; / i n t & g t ;  
             & l t ; / v a l u e & g t ;  
         & l t ; / i t e m & g t ;  
         & l t ; i t e m & g t ;  
             & l t ; k e y & g t ;  
                 & l t ; s t r i n g & g t ; F a x & l t ; / s t r i n g & g t ;  
             & l t ; / k e y & g t ;  
             & l t ; v a l u e & g t ;  
                 & l t ; i n t & g t ; 1 6 & l t ; / i n t & g t ;  
             & l t ; / v a l u e & g t ;  
         & l t ; / i t e m & g t ;  
         & l t ; i t e m & g t ;  
             & l t ; k e y & g t ;  
                 & l t ; s t r i n g & g t ; E m a i l & l t ; / s t r i n g & g t ;  
             & l t ; / k e y & g t ;  
             & l t ; v a l u e & g t ;  
                 & l t ; i n t & g t ; 1 7 & l t ; / i n t & g t ;  
             & l t ; / v a l u e & g t ;  
         & l t ; / i t e m & g t ;  
         & l t ; i t e m & g t ;  
             & l t ; k e y & g t ;  
                 & l t ; s t r i n g & g t ; N c e s & l t ; / s t r i n g & g t ;  
             & l t ; / k e y & g t ;  
             & l t ; v a l u e & g t ;  
                 & l t ; i n t & g t ; 1 8 & l t ; / i n t & g t ;  
             & l t ; / v a l u e & g t ;  
         & l t ; / i t e m & g t ;  
         & l t ; i t e m & g t ;  
             & l t ; k e y & g t ;  
                 & l t ; s t r i n g & g t ; W e b A d d r e s s & l t ; / s t r i n g & g t ;  
             & l t ; / k e y & g t ;  
             & l t ; v a l u e & g t ;  
                 & l t ; i n t & g t ; 1 9 & l t ; / i n t & g t ;  
             & l t ; / v a l u e & g t ;  
         & l t ; / i t e m & g t ;  
         & l t ; i t e m & g t ;  
             & l t ; k e y & g t ;  
                 & l t ; s t r i n g & g t ; D U N S N u m b e r & l t ; / s t r i n g & g t ;  
             & l t ; / k e y & g t ;  
             & l t ; v a l u e & g t ;  
                 & l t ; i n t & g t ; 2 0 & l t ; / i n t & g t ;  
             & l t ; / v a l u e & g t ;  
         & l t ; / i t e m & g t ;  
         & l t ; i t e m & g t ;  
             & l t ; k e y & g t ;  
                 & l t ; s t r i n g & g t ; S t a r t D a t e & l t ; / s t r i n g & g t ;  
             & l t ; / k e y & g t ;  
             & l t ; v a l u e & g t ;  
                 & l t ; i n t & g t ; 2 1 & l t ; / i n t & g t ;  
             & l t ; / v a l u e & g t ;  
         & l t ; / i t e m & g t ;  
         & l t ; i t e m & g t ;  
             & l t ; k e y & g t ;  
                 & l t ; s t r i n g & g t ; E x p i r e D a t e & l t ; / s t r i n g & g t ;  
             & l t ; / k e y & g t ;  
             & l t ; v a l u e & g t ;  
                 & l t ; i n t & g t ; 2 2 & l t ; / i n t & g t ;  
             & l t ; / v a l u e & g t ;  
         & l t ; / i t e m & g t ;  
         & l t ; i t e m & g t ;  
             & l t ; k e y & g t ;  
                 & l t ; s t r i n g & g t ; U s e r I D & l t ; / s t r i n g & g t ;  
             & l t ; / k e y & g t ;  
             & l t ; v a l u e & g t ;  
                 & l t ; i n t & g t ; 2 3 & l t ; / i n t & g t ;  
             & l t ; / v a l u e & g t ;  
         & l t ; / i t e m & g t ;  
         & l t ; i t e m & g t ;  
             & l t ; k e y & g t ;  
                 & l t ; s t r i n g & g t ; M o d D a t e T i m e & l t ; / s t r i n g & g t ;  
             & l t ; / k e y & g t ;  
             & l t ; v a l u e & g t ;  
                 & l t ; i n t & g t ; 2 4 & l t ; / i n t & g t ;  
             & l t ; / v a l u e & g t ;  
         & l t ; / i t e m & g t ;  
         & l t ; i t e m & g t ;  
             & l t ; k e y & g t ;  
                 & l t ; s t r i n g & g t ; C h a n g e R e a s o n & l t ; / s t r i n g & g t ;  
             & l t ; / k e y & g t ;  
             & l t ; v a l u e & g t ;  
                 & l t ; i n t & g t ; 2 5 & l t ; / i n t & g t ;  
             & l t ; / v a l u e & g t ;  
         & l t ; / i t e m & g t ;  
         & l t ; i t e m & g t ;  
             & l t ; k e y & g t ;  
                 & l t ; s t r i n g & g t ; C o m m o n A s s u r a n c e & l t ; / s t r i n g & g t ;  
             & l t ; / k e y & g t ;  
             & l t ; v a l u e & g t ;  
                 & l t ; i n t & g t ; 2 6 & l t ; / i n t & g t ;  
             & l t ; / v a l u e & g t ;  
         & l t ; / i t e m & g t ;  
         & l t ; i t e m & g t ;  
             & l t ; k e y & g t ;  
                 & l t ; s t r i n g & g t ; F e d e r a l T a x I D & l t ; / s t r i n g & g t ;  
             & l t ; / k e y & g t ;  
             & l t ; v a l u e & g t ;  
                 & l t ; i n t & g t ; 2 7 & l t ; / i n t & g t ;  
             & l t ; / v a l u e & g t ;  
         & l t ; / i t e m & g t ;  
     & l t ; / C o l u m n D i s p l a y I n d e x & g t ;  
     & l t ; C o l u m n F r o z e n   / & g t ;  
     & l t ; C o l u m n H i d d e n   / & g t ;  
     & l t ; C o l u m n C h e c k e d & g t ;  
         & l t ; i t e m & g t ;  
             & l t ; k e y & g t ;  
                 & l t ; s t r i n g & g t ; D i s t r i c t I D & l t ; / s t r i n g & g t ;  
             & l t ; / k e y & g t ;  
             & l t ; v a l u e & g t ;  
                 & l t ; b o o l e a n & g t ; f a l s e & l t ; / b o o l e a n & g t ;  
             & l t ; / v a l u e & g t ;  
         & l t ; / i t e m & g t ;  
         & l t ; i t e m & g t ;  
             & l t ; k e y & g t ;  
                 & l t ; s t r i n g & g t ; S s & l t ; / s t r i n g & g t ;  
             & l t ; / k e y & g t ;  
             & l t ; v a l u e & g t ;  
                 & l t ; b o o l e a n & g t ; f a l s e & l t ; / b o o l e a n & g t ;  
             & l t ; / v a l u e & g t ;  
         & l t ; / i t e m & g t ;  
         & l t ; i t e m & g t ;  
             & l t ; k e y & g t ;  
                 & l t ; s t r i n g & g t ; L e & l t ; / s t r i n g & g t ;  
             & l t ; / k e y & g t ;  
             & l t ; v a l u e & g t ;  
                 & l t ; b o o l e a n & g t ; t r u e & l t ; / b o o l e a n & g t ;  
             & l t ; / v a l u e & g t ;  
         & l t ; / i t e m & g t ;  
         & l t ; i t e m & g t ;  
             & l t ; k e y & g t ;  
                 & l t ; s t r i n g & g t ; C o & l t ; / s t r i n g & g t ;  
             & l t ; / k e y & g t ;  
             & l t ; v a l u e & g t ;  
                 & l t ; b o o l e a n & g t ; f a l s e & l t ; / b o o l e a n & g t ;  
             & l t ; / v a l u e & g t ;  
         & l t ; / i t e m & g t ;  
         & l t ; i t e m & g t ;  
             & l t ; k e y & g t ;  
                 & l t ; s t r i n g & g t ; N a m e & l t ; / s t r i n g & g t ;  
             & l t ; / k e y & g t ;  
             & l t ; v a l u e & g t ;  
                 & l t ; b o o l e a n & g t ; t r u e & l t ; / b o o l e a n & g t ;  
             & l t ; / v a l u e & g t ;  
         & l t ; / i t e m & g t ;  
         & l t ; i t e m & g t ;  
             & l t ; k e y & g t ;  
                 & l t ; s t r i n g & g t ; O r g T y p e & l t ; / s t r i n g & g t ;  
             & l t ; / k e y & g t ;  
             & l t ; v a l u e & g t ;  
                 & l t ; b o o l e a n & g t ; t r u e & l t ; / b o o l e a n & g t ;  
             & l t ; / v a l u e & g t ;  
         & l t ; / i t e m & g t ;  
         & l t ; i t e m & g t ;  
             & l t ; k e y & g t ;  
                 & l t ; s t r i n g & g t ; S e c t o r & l t ; / s t r i n g & g t ;  
             & l t ; / k e y & g t ;  
             & l t ; v a l u e & g t ;  
                 & l t ; b o o l e a n & g t ; t r u e & l t ; / b o o l e a n & g t ;  
             & l t ; / v a l u e & g t ;  
         & l t ; / i t e m & g t ;  
         & l t ; i t e m & g t ;  
             & l t ; k e y & g t ;  
                 & l t ; s t r i n g & g t ; L e v e l & l t ; / s t r i n g & g t ;  
             & l t ; / k e y & g t ;  
             & l t ; v a l u e & g t ;  
                 & l t ; b o o l e a n & g t ; f a l s e & l t ; / b o o l e a n & g t ;  
             & l t ; / v a l u e & g t ;  
         & l t ; / i t e m & g t ;  
         & l t ; i t e m & g t ;  
             & l t ; k e y & g t ;  
                 & l t ; s t r i n g & g t ; O p S t a t u s & l t ; / s t r i n g & g t ;  
             & l t ; / k e y & g t ;  
             & l t ; v a l u e & g t ;  
                 & l t ; b o o l e a n & g t ; t r u e & l t ; / b o o l e a n & g t ;  
             & l t ; / v a l u e & g t ;  
         & l t ; / i t e m & g t ;  
         & l t ; i t e m & g t ;  
             & l t ; k e y & g t ;  
                 & l t ; s t r i n g & g t ; L e K 1 2 & l t ; / s t r i n g & g t ;  
             & l t ; / k e y & g t ;  
             & l t ; v a l u e & g t ;  
                 & l t ; b o o l e a n & g t ; f a l s e & l t ; / b o o l e a n & g t ;  
             & l t ; / v a l u e & g t ;  
         & l t ; / i t e m & g t ;  
         & l t ; i t e m & g t ;  
             & l t ; k e y & g t ;  
                 & l t ; s t r i n g & g t ; L e C o o p & l t ; / s t r i n g & g t ;  
             & l t ; / k e y & g t ;  
             & l t ; v a l u e & g t ;  
                 & l t ; b o o l e a n & g t ; f a l s e & l t ; / b o o l e a n & g t ;  
             & l t ; / v a l u e & g t ;  
         & l t ; / i t e m & g t ;  
         & l t ; i t e m & g t ;  
             & l t ; k e y & g t ;  
                 & l t ; s t r i n g & g t ; P a r t i c i p a t i n g I n C o o p & l t ; / s t r i n g & g t ;  
             & l t ; / k e y & g t ;  
             & l t ; v a l u e & g t ;  
                 & l t ; b o o l e a n & g t ; f a l s e & l t ; / b o o l e a n & g t ;  
             & l t ; / v a l u e & g t ;  
         & l t ; / i t e m & g t ;  
         & l t ; i t e m & g t ;  
             & l t ; k e y & g t ;  
                 & l t ; s t r i n g & g t ; D i s t r i c t N u m b e r & l t ; / s t r i n g & g t ;  
             & l t ; / k e y & g t ;  
             & l t ; v a l u e & g t ;  
                 & l t ; b o o l e a n & g t ; f a l s e & l t ; / b o o l e a n & g t ;  
             & l t ; / v a l u e & g t ;  
         & l t ; / i t e m & g t ;  
         & l t ; i t e m & g t ;  
             & l t ; k e y & g t ;  
                 & l t ; s t r i n g & g t ; S i z e C a t e g o r y & l t ; / s t r i n g & g t ;  
             & l t ; / k e y & g t ;  
             & l t ; v a l u e & g t ;  
                 & l t ; b o o l e a n & g t ; f a l s e & l t ; / b o o l e a n & g t ;  
             & l t ; / v a l u e & g t ;  
         & l t ; / i t e m & g t ;  
         & l t ; i t e m & g t ;  
             & l t ; k e y & g t ;  
                 & l t ; s t r i n g & g t ; P h o n e & l t ; / s t r i n g & g t ;  
             & l t ; / k e y & g t ;  
             & l t ; v a l u e & g t ;  
                 & l t ; b o o l e a n & g t ; f a l s e & l t ; / b o o l e a n & g t ;  
             & l t ; / v a l u e & g t ;  
         & l t ; / i t e m & g t ;  
         & l t ; i t e m & g t ;  
             & l t ; k e y & g t ;  
                 & l t ; s t r i n g & g t ; E x t e n s i o n & l t ; / s t r i n g & g t ;  
             & l t ; / k e y & g t ;  
             & l t ; v a l u e & g t ;  
                 & l t ; b o o l e a n & g t ; f a l s e & l t ; / b o o l e a n & g t ;  
             & l t ; / v a l u e & g t ;  
         & l t ; / i t e m & g t ;  
         & l t ; i t e m & g t ;  
             & l t ; k e y & g t ;  
                 & l t ; s t r i n g & g t ; F a x & l t ; / s t r i n g & g t ;  
             & l t ; / k e y & g t ;  
             & l t ; v a l u e & g t ;  
                 & l t ; b o o l e a n & g t ; f a l s e & l t ; / b o o l e a n & g t ;  
             & l t ; / v a l u e & g t ;  
         & l t ; / i t e m & g t ;  
         & l t ; i t e m & g t ;  
             & l t ; k e y & g t ;  
                 & l t ; s t r i n g & g t ; E m a i l & l t ; / s t r i n g & g t ;  
             & l t ; / k e y & g t ;  
             & l t ; v a l u e & g t ;  
                 & l t ; b o o l e a n & g t ; f a l s e & l t ; / b o o l e a n & g t ;  
             & l t ; / v a l u e & g t ;  
         & l t ; / i t e m & g t ;  
         & l t ; i t e m & g t ;  
             & l t ; k e y & g t ;  
                 & l t ; s t r i n g & g t ; N c e s & l t ; / s t r i n g & g t ;  
             & l t ; / k e y & g t ;  
             & l t ; v a l u e & g t ;  
                 & l t ; b o o l e a n & g t ; f a l s e & l t ; / b o o l e a n & g t ;  
             & l t ; / v a l u e & g t ;  
         & l t ; / i t e m & g t ;  
         & l t ; i t e m & g t ;  
             & l t ; k e y & g t ;  
                 & l t ; s t r i n g & g t ; W e b A d d r e s s & l t ; / s t r i n g & g t ;  
             & l t ; / k e y & g t ;  
             & l t ; v a l u e & g t ;  
                 & l t ; b o o l e a n & g t ; f a l s e & l t ; / b o o l e a n & g t ;  
             & l t ; / v a l u e & g t ;  
         & l t ; / i t e m & g t ;  
         & l t ; i t e m & g t ;  
             & l t ; k e y & g t ;  
                 & l t ; s t r i n g & g t ; D U N S N u m b e r & l t ; / s t r i n g & g t ;  
             & l t ; / k e y & g t ;  
             & l t ; v a l u e & g t ;  
                 & l t ; b o o l e a n & g t ; f a l s e & l t ; / b o o l e a n & g t ;  
             & l t ; / v a l u e & g t ;  
         & l t ; / i t e m & g t ;  
         & l t ; i t e m & g t ;  
             & l t ; k e y & g t ;  
                 & l t ; s t r i n g & g t ; S t a r t D a t e & l t ; / s t r i n g & g t ;  
             & l t ; / k e y & g t ;  
             & l t ; v a l u e & g t ;  
                 & l t ; b o o l e a n & g t ; f a l s e & l t ; / b o o l e a n & g t ;  
             & l t ; / v a l u e & g t ;  
         & l t ; / i t e m & g t ;  
         & l t ; i t e m & g t ;  
             & l t ; k e y & g t ;  
                 & l t ; s t r i n g & g t ; E x p i r e D a t e & l t ; / s t r i n g & g t ;  
             & l t ; / k e y & g t ;  
             & l t ; v a l u e & g t ;  
                 & l t ; b o o l e a n & g t ; t r u e & l t ; / b o o l e a n & g t ;  
             & l t ; / v a l u e & g t ;  
         & l t ; / i t e m & g t ;  
         & l t ; i t e m & g t ;  
             & l t ; k e y & g t ;  
                 & l t ; s t r i n g & g t ; U s e r I D & l t ; / s t r i n g & g t ;  
             & l t ; / k e y & g t ;  
             & l t ; v a l u e & g t ;  
                 & l t ; b o o l e a n & g t ; f a l s e & l t ; / b o o l e a n & g t ;  
             & l t ; / v a l u e & g t ;  
         & l t ; / i t e m & g t ;  
         & l t ; i t e m & g t ;  
             & l t ; k e y & g t ;  
                 & l t ; s t r i n g & g t ; M o d D a t e T i m e & l t ; / s t r i n g & g t ;  
             & l t ; / k e y & g t ;  
             & l t ; v a l u e & g t ;  
                 & l t ; b o o l e a n & g t ; f a l s e & l t ; / b o o l e a n & g t ;  
             & l t ; / v a l u e & g t ;  
         & l t ; / i t e m & g t ;  
         & l t ; i t e m & g t ;  
             & l t ; k e y & g t ;  
                 & l t ; s t r i n g & g t ; C h a n g e R e a s o n & l t ; / s t r i n g & g t ;  
             & l t ; / k e y & g t ;  
             & l t ; v a l u e & g t ;  
                 & l t ; b o o l e a n & g t ; f a l s e & l t ; / b o o l e a n & g t ;  
             & l t ; / v a l u e & g t ;  
         & l t ; / i t e m & g t ;  
         & l t ; i t e m & g t ;  
             & l t ; k e y & g t ;  
                 & l t ; s t r i n g & g t ; C o m m o n A s s u r a n c e & l t ; / s t r i n g & g t ;  
             & l t ; / k e y & g t ;  
             & l t ; v a l u e & g t ;  
                 & l t ; b o o l e a n & g t ; f a l s e & l t ; / b o o l e a n & g t ;  
             & l t ; / v a l u e & g t ;  
         & l t ; / i t e m & g t ;  
         & l t ; i t e m & g t ;  
             & l t ; k e y & g t ;  
                 & l t ; s t r i n g & g t ; F e d e r a l T a x I D & l t ; / s t r i n g & g t ;  
             & l t ; / k e y & g t ;  
             & l t ; v a l u e & g t ;  
                 & l t ; b o o l e a n & g t ; f a l s e & l t ; / b o o l e a n & g t ;  
             & l t ; / v a l u e & g t ;  
         & l t ; / i t e m & g t ;  
     & l t ; / C o l u m n C h e c k e d & g t ;  
     & l t ; C o l u m n F i l t e r & g t ;  
         & l t ; i t e m & g t ;  
             & l t ; k e y & g t ;  
                 & l t ; s t r i n g & g t ; O r g T y p e & l t ; / s t r i n g & g t ;  
             & l t ; / k e y & g t ;  
             & l t ; v a l u e & g t ;  
                 & l t ; F i l t e r E x p r e s s i o n   x s i : n i l = " t r u e "   / & g t ;  
             & l t ; / v a l u e & g t ;  
         & l t ; / i t e m & g t ;  
         & l t ; i t e m & g t ;  
             & l t ; k e y & g t ;  
                 & l t ; s t r i n g & g t ; S e c t o r & l t ; / s t r i n g & g t ;  
             & l t ; / k e y & g t ;  
             & l t ; v a l u e & g t ;  
                 & l t ; F i l t e r E x p r e s s i o n   x s i : n i l = " t r u e "   / & g t ;  
             & l t ; / v a l u e & g t ;  
         & l t ; / i t e m & g t ;  
         & l t ; i t e m & g t ;  
             & l t ; k e y & g t ;  
                 & l t ; s t r i n g & g t ; O p S t a t u s & l t ; / s t r i n g & g t ;  
             & l t ; / k e y & g t ;  
             & l t ; v a l u e & g t ;  
                 & l t ; F i l t e r E x p r e s s i o n   x s i : n i l = " t r u e "   / & g t ;  
             & l t ; / v a l u e & g t ;  
         & l t ; / i t e m & g t ;  
         & l t ; i t e m & g t ;  
             & l t ; k e y & g t ;  
                 & l t ; s t r i n g & g t ; E x p i r e D a t e & l t ; / s t r i n g & g t ;  
             & l t ; / k e y & g t ;  
             & l t ; v a l u e & g t ;  
                 & l t ; F i l t e r E x p r e s s i o n   x s i : n i l = " t r u e "   / & g t ;  
             & l t ; / v a l u e & g t ;  
         & l t ; / i t e m & g t ;  
     & l t ; / C o l u m n F i l t e r & g t ;  
     & l t ; S e l e c t i o n F i l t e r & g t ;  
         & l t ; i t e m & g t ;  
             & l t ; k e y & g t ;  
                 & l t ; s t r i n g & g t ; O r g T y p e & l t ; / s t r i n g & g t ;  
             & l t ; / k e y & g t ;  
             & l t ; v a l u e & g t ;  
                 & l t ; S e l e c t i o n F i l t e r & g t ;  
                     & l t ; S e l e c t i o n T y p e & g t ; S e l e c t & l t ; / S e l e c t i o n T y p e & g t ;  
                     & l t ; I t e m s & g t ;  
                         & l t ; a n y T y p e   x s i : t y p e = " x s d : s t r i n g " & g t ; D I S T R I C T & l t ; / a n y T y p e & g t ;  
                     & l t ; / I t e m s & g t ;  
                 & l t ; / S e l e c t i o n F i l t e r & g t ;  
             & l t ; / v a l u e & g t ;  
         & l t ; / i t e m & g t ;  
         & l t ; i t e m & g t ;  
             & l t ; k e y & g t ;  
                 & l t ; s t r i n g & g t ; S e c t o r & l t ; / s t r i n g & g t ;  
             & l t ; / k e y & g t ;  
             & l t ; v a l u e & g t ;  
                 & l t ; S e l e c t i o n F i l t e r & g t ;  
                     & l t ; S e l e c t i o n T y p e & g t ; D e s e l e c t & l t ; / S e l e c t i o n T y p e & g t ;  
                     & l t ; I t e m s & g t ;  
                         & l t ; a n y T y p e   x s i : t y p e = " x s d : s t r i n g " & g t ; N O N P U B L I C & l t ; / a n y T y p e & g t ;  
                     & l t ; / I t e m s & g t ;  
                 & l t ; / S e l e c t i o n F i l t e r & g t ;  
             & l t ; / v a l u e & g t ;  
         & l t ; / i t e m & g t ;  
         & l t ; i t e m & g t ;  
             & l t ; k e y & g t ;  
                 & l t ; s t r i n g & g t ; O p S t a t u s & l t ; / s t r i n g & g t ;  
             & l t ; / k e y & g t ;  
             & l t ; v a l u e & g t ;  
                 & l t ; S e l e c t i o n F i l t e r & g t ;  
                     & l t ; S e l e c t i o n T y p e & g t ; S e l e c t & l t ; / S e l e c t i o n T y p e & g t ;  
                     & l t ; I t e m s & g t ;  
                         & l t ; a n y T y p e   x s i : t y p e = " x s d : s t r i n g " & g t ; O P E R & l t ; / a n y T y p e & g t ;  
                     & l t ; / I t e m s & g t ;  
                 & l t ; / S e l e c t i o n F i l t e r & g t ;  
             & l t ; / v a l u e & g t ;  
         & l t ; / i t e m & g t ;  
         & l t ; i t e m & g t ;  
             & l t ; k e y & g t ;  
                 & l t ; s t r i n g & g t ; E x p i r e D a t e & l t ; / s t r i n g & g t ;  
             & l t ; / k e y & g t ;  
             & l t ; v a l u e & g t ;  
                 & l t ; S e l e c t i o n F i l t e r & g t ;  
                     & l t ; S e l e c t i o n T y p e & g t ; S e l e c t & l t ; / S e l e c t i o n T y p e & g t ;  
                     & l t ; I t e m s & g t ;  
                         & l t ; a n y T y p e   x s i : t y p e = " x s d : d a t e T i m e " & g t ; 2 0 5 0 - 0 1 - 0 1 T 0 0 : 0 0 : 0 0 & l t ; / a n y T y p e & g t ;  
                     & l t ; / I t e m s & g t ;  
                 & l t ; / S e l e c t i o n F i l t e r & g t ;  
             & l t ; / v a l u e & g t ;  
         & l t ; / i t e m & g t ;  
     & l t ; / S e l e c t i o n F i l t e r & g t ;  
     & l t ; F i l t e r P a r a m e t e r s & g t ;  
         & l t ; i t e m & g t ;  
             & l t ; k e y & g t ;  
                 & l t ; s t r i n g & g t ; O r g T y p e & l t ; / s t r i n g & g t ;  
             & l t ; / k e y & g t ;  
             & l t ; v a l u e & g t ;  
                 & l t ; C o m m a n d P a r a m e t e r s   / & g t ;  
             & l t ; / v a l u e & g t ;  
         & l t ; / i t e m & g t ;  
         & l t ; i t e m & g t ;  
             & l t ; k e y & g t ;  
                 & l t ; s t r i n g & g t ; S e c t o r & l t ; / s t r i n g & g t ;  
             & l t ; / k e y & g t ;  
             & l t ; v a l u e & g t ;  
                 & l t ; C o m m a n d P a r a m e t e r s   / & g t ;  
             & l t ; / v a l u e & g t ;  
         & l t ; / i t e m & g t ;  
         & l t ; i t e m & g t ;  
             & l t ; k e y & g t ;  
                 & l t ; s t r i n g & g t ; O p S t a t u s & l t ; / s t r i n g & g t ;  
             & l t ; / k e y & g t ;  
             & l t ; v a l u e & g t ;  
                 & l t ; C o m m a n d P a r a m e t e r s   / & g t ;  
             & l t ; / v a l u e & g t ;  
         & l t ; / i t e m & g t ;  
         & l t ; i t e m & g t ;  
             & l t ; k e y & g t ;  
                 & l t ; s t r i n g & g t ; E x p i r e D a t e & l t ; / s t r i n g & g t ;  
             & l t ; / k e y & g t ;  
             & l t ; v a l u e & g t ;  
                 & l t ; C o m m a n d P a r a m e t e r s   / & g t ;  
             & l t ; / v a l u e & g t ;  
         & l t ; / i t e m & g t ;  
     & l t ; / F i l t e r P a r a m e t e r s & g t ;  
     & l t ; I s S o r t D e s c e n d i n g & g t ; f a l s e & l t ; / I s S o r t D e s c e n d i n g & g t ;  
 & l t ; / T a b l e W i d g e t G r i d S e r i a l i z a t i o n & g t ; ] ] & g t ; & l t ; / A n n o t a t i o n C o n t e n t & g t ; & l t ; / G e m i n i & g t ; < / V a l u e > < / A n n o t a t i o n > < A n n o t a t i o n > < N a m e > Q u e r y E d i t o r S e r i a l i z a t i o n < / N a m e > < / A n n o t a t i o n > < A n n o t a t i o n > < N a m e > I s Q u e r y E d i t o r U s e d < / N a m e > < V a l u e > F a l s e < / V a l u e > < / A n n o t a t i o n > < / A n n o t a t i o n s > < S o u r c e   x s i : t y p e = " D a t a S o u r c e V i e w B i n d i n g " > < D a t a S o u r c e V i e w I D > S a n d b o x < / D a t a S o u r c e V i e w I D > < / S o u r c e > < U n k n o w n M e m b e r   v a l u e n s = " d d l 2 0 0 _ 2 0 0 " > A u t o m a t i c N u l l < / U n k n o w n M e m b e r > < E r r o r C o n f i g u r a t i o n > < K e y N o t F o u n d > I g n o r e E r r o r < / K e y N o t F o u n d > < K e y D u p l i c a t e > R e p o r t A n d S t o p < / K e y D u p l i c a t e > < N u l l K e y N o t A l l o w e d > R e p o r t A n d S t o p < / N u l l K e y N o t A l l o w e d > < / E r r o r C o n f i g u r a t i o n > < S t o r a g e M o d e   v a l u e n s = " d d l 2 0 0 _ 2 0 0 " > I n M e m o r y < / S t o r a g e M o d e > < L a n g u a g e > 1 0 3 3 < / L a n g u a g e > < U n k n o w n M e m b e r N a m e > U n k n o w n < / U n k n o w n M e m b e r N a m e > < A t t r i b u t e s > < A t t r i b u t e > < I D > R o w N u m b e r < / I D > < N a m e > R o w N u m b e r < / N a m e > < T y p e   v a l u e n s = " d d l 2 0 0 _ 2 0 0 " > R o w N u m b e r < / T y p e > < U s a g e > K e y < / U s a g e > < K e y C o l u m n s > < K e y C o l u m n > < N u l l P r o c e s s i n g > E r r o r < / N u l l P r o c e s s i n g > < D a t a T y p e > I n t e g e r < / D a t a T y p e > < D a t a S i z e > 4 < / D a t a S i z e > < S o u r c e   x s i : t y p e = " d d l 2 0 0 _ 2 0 0 : R o w N u m b e r B i n d i n g "   / > < / K e y C o l u m n > < / K e y C o l u m n s > < N a m e C o l u m n > < N u l l P r o c e s s i n g > Z e r o O r B l a n k < / N u l l P r o c e s s i n g > < D a t a T y p e > W C h a r < / D a t a T y p e > < D a t a S i z e > 4 < / D a t a S i z e > < S o u r c e   x s i : t y p e = " d d l 2 0 0 _ 2 0 0 : R o w N u m b e r B i n d i n g "   / > < / N a m e C o l u m n > < A t t r i b u t e R e l a t i o n s h i p s > < A t t r i b u t e R e l a t i o n s h i p > < A t t r i b u t e I D > L e < / A t t r i b u t e I D > < O v e r r i d e B e h a v i o r > N o n e < / O v e r r i d e B e h a v i o r > < N a m e > L e < / N a m e > < / A t t r i b u t e R e l a t i o n s h i p > < A t t r i b u t e R e l a t i o n s h i p > < A t t r i b u t e I D > N a m e < / A t t r i b u t e I D > < O v e r r i d e B e h a v i o r > N o n e < / O v e r r i d e B e h a v i o r > < N a m e > N a m e _ < / N a m e > < / A t t r i b u t e R e l a t i o n s h i p > < A t t r i b u t e R e l a t i o n s h i p > < A t t r i b u t e I D > O r g T y p e < / A t t r i b u t e I D > < O v e r r i d e B e h a v i o r > N o n e < / O v e r r i d e B e h a v i o r > < N a m e > O r g T y p e < / N a m e > < / A t t r i b u t e R e l a t i o n s h i p > < A t t r i b u t e R e l a t i o n s h i p > < A t t r i b u t e I D > S e c t o r < / A t t r i b u t e I D > < O v e r r i d e B e h a v i o r > N o n e < / O v e r r i d e B e h a v i o r > < N a m e > S e c t o r < / N a m e > < / A t t r i b u t e R e l a t i o n s h i p > < A t t r i b u t e R e l a t i o n s h i p > < A t t r i b u t e I D > O p S t a t u s < / A t t r i b u t e I D > < O v e r r i d e B e h a v i o r > N o n e < / O v e r r i d e B e h a v i o r > < N a m e > O p S t a t u s < / N a m e > < / A t t r i b u t e R e l a t i o n s h i p > < A t t r i b u t e R e l a t i o n s h i p > < A t t r i b u t e I D > E x p i r e D a t e < / A t t r i b u t e I D > < O v e r r i d e B e h a v i o r > N o n e < / O v e r r i d e B e h a v i o r > < N a m e > E x p i r e D a t e < / N a m e > < / A t t r i b u t e R e l a t i o n s h i p > < / A t t r i b u t e R e l a t i o n s h i p s > < O r d e r B y > K e y < / O r d e r B y > < A t t r i b u t e H i e r a r c h y V i s i b l e > f a l s e < / A t t r i b u t e H i e r a r c h y V i s i b l e > < / A t t r i b u t e > < A t t r i b u t e > < I D > L e < / I D > < N a m e > L e < / N a m e > < K e y C o l u m n s > < K e y C o l u m n > < N u l l P r o c e s s i n g > P r e s e r v e < / N u l l P r o c e s s i n g > < D a t a T y p e > W C h a r < / D a t a T y p e > < D a t a S i z e > 1 3 1 0 7 2 < / D a t a S i z e > < I n v a l i d X m l C h a r a c t e r s > R e m o v e < / I n v a l i d X m l C h a r a c t e r s > < S o u r c e   x s i : t y p e = " C o l u m n B i n d i n g " > < T a b l e I D > _ x 0 0 3 1 _ d b 4 d 3 5 0 - 4 7 4 b - 4 f 1 6 - 8 5 6 3 - 1 3 8 4 8 a 7 2 a b 6 f < / T a b l e I D > < C o l u m n I D > L e < / C o l u m n I D > < / S o u r c e > < / K e y C o l u m n > < / K e y C o l u m n s > < N a m e C o l u m n > < N u l l P r o c e s s i n g > Z e r o O r B l a n k < / N u l l P r o c e s s i n g > < D a t a T y p e > W C h a r < / D a t a T y p e > < D a t a S i z e > 1 3 1 0 7 2 < / D a t a S i z e > < I n v a l i d X m l C h a r a c t e r s > R e m o v e < / I n v a l i d X m l C h a r a c t e r s > < S o u r c e   x s i : t y p e = " C o l u m n B i n d i n g " > < T a b l e I D > _ x 0 0 3 1 _ d b 4 d 3 5 0 - 4 7 4 b - 4 f 1 6 - 8 5 6 3 - 1 3 8 4 8 a 7 2 a b 6 f < / T a b l e I D > < C o l u m n I D > L e < / C o l u m n I D > < / S o u r c e > < / N a m e C o l u m n > < O r d e r B y > K e y < / O r d e r B y > < / A t t r i b u t e > < A t t r i b u t e > < I D > N a m e < / I D > < N a m e > N a m e < / N a m e > < K e y C o l u m n s > < K e y C o l u m n > < N u l l P r o c e s s i n g > P r e s e r v e < / N u l l P r o c e s s i n g > < D a t a T y p e > W C h a r < / D a t a T y p e > < D a t a S i z e > 1 3 1 0 7 2 < / D a t a S i z e > < I n v a l i d X m l C h a r a c t e r s > R e m o v e < / I n v a l i d X m l C h a r a c t e r s > < S o u r c e   x s i : t y p e = " C o l u m n B i n d i n g " > < T a b l e I D > _ x 0 0 3 1 _ d b 4 d 3 5 0 - 4 7 4 b - 4 f 1 6 - 8 5 6 3 - 1 3 8 4 8 a 7 2 a b 6 f < / T a b l e I D > < C o l u m n I D > N a m e < / C o l u m n I D > < / S o u r c e > < / K e y C o l u m n > < / K e y C o l u m n s > < N a m e C o l u m n > < N u l l P r o c e s s i n g > Z e r o O r B l a n k < / N u l l P r o c e s s i n g > < D a t a T y p e > W C h a r < / D a t a T y p e > < D a t a S i z e > 1 3 1 0 7 2 < / D a t a S i z e > < I n v a l i d X m l C h a r a c t e r s > R e m o v e < / I n v a l i d X m l C h a r a c t e r s > < S o u r c e   x s i : t y p e = " C o l u m n B i n d i n g " > < T a b l e I D > _ x 0 0 3 1 _ d b 4 d 3 5 0 - 4 7 4 b - 4 f 1 6 - 8 5 6 3 - 1 3 8 4 8 a 7 2 a b 6 f < / T a b l e I D > < C o l u m n I D > N a m e < / C o l u m n I D > < / S o u r c e > < / N a m e C o l u m n > < O r d e r B y > K e y < / O r d e r B y > < / A t t r i b u t e > < A t t r i b u t e > < I D > O r g T y p e < / I D > < N a m e > O r g T y p e < / N a m e > < K e y C o l u m n s > < K e y C o l u m n > < N u l l P r o c e s s i n g > P r e s e r v e < / N u l l P r o c e s s i n g > < D a t a T y p e > W C h a r < / D a t a T y p e > < D a t a S i z e > 1 3 1 0 7 2 < / D a t a S i z e > < I n v a l i d X m l C h a r a c t e r s > R e m o v e < / I n v a l i d X m l C h a r a c t e r s > < S o u r c e   x s i : t y p e = " C o l u m n B i n d i n g " > < T a b l e I D > _ x 0 0 3 1 _ d b 4 d 3 5 0 - 4 7 4 b - 4 f 1 6 - 8 5 6 3 - 1 3 8 4 8 a 7 2 a b 6 f < / T a b l e I D > < C o l u m n I D > O r g T y p e < / C o l u m n I D > < / S o u r c e > < / K e y C o l u m n > < / K e y C o l u m n s > < N a m e C o l u m n > < N u l l P r o c e s s i n g > Z e r o O r B l a n k < / N u l l P r o c e s s i n g > < D a t a T y p e > W C h a r < / D a t a T y p e > < D a t a S i z e > 1 3 1 0 7 2 < / D a t a S i z e > < I n v a l i d X m l C h a r a c t e r s > R e m o v e < / I n v a l i d X m l C h a r a c t e r s > < S o u r c e   x s i : t y p e = " C o l u m n B i n d i n g " > < T a b l e I D > _ x 0 0 3 1 _ d b 4 d 3 5 0 - 4 7 4 b - 4 f 1 6 - 8 5 6 3 - 1 3 8 4 8 a 7 2 a b 6 f < / T a b l e I D > < C o l u m n I D > O r g T y p e < / C o l u m n I D > < / S o u r c e > < / N a m e C o l u m n > < O r d e r B y > K e y < / O r d e r B y > < / A t t r i b u t e > < A t t r i b u t e > < I D > S e c t o r < / I D > < N a m e > S e c t o r < / N a m e > < K e y C o l u m n s > < K e y C o l u m n > < N u l l P r o c e s s i n g > P r e s e r v e < / N u l l P r o c e s s i n g > < D a t a T y p e > W C h a r < / D a t a T y p e > < D a t a S i z e > 1 3 1 0 7 2 < / D a t a S i z e > < I n v a l i d X m l C h a r a c t e r s > R e m o v e < / I n v a l i d X m l C h a r a c t e r s > < S o u r c e   x s i : t y p e = " C o l u m n B i n d i n g " > < T a b l e I D > _ x 0 0 3 1 _ d b 4 d 3 5 0 - 4 7 4 b - 4 f 1 6 - 8 5 6 3 - 1 3 8 4 8 a 7 2 a b 6 f < / T a b l e I D > < C o l u m n I D > S e c t o r < / C o l u m n I D > < / S o u r c e > < / K e y C o l u m n > < / K e y C o l u m n s > < N a m e C o l u m n > < N u l l P r o c e s s i n g > Z e r o O r B l a n k < / N u l l P r o c e s s i n g > < D a t a T y p e > W C h a r < / D a t a T y p e > < D a t a S i z e > 1 3 1 0 7 2 < / D a t a S i z e > < I n v a l i d X m l C h a r a c t e r s > R e m o v e < / I n v a l i d X m l C h a r a c t e r s > < S o u r c e   x s i : t y p e = " C o l u m n B i n d i n g " > < T a b l e I D > _ x 0 0 3 1 _ d b 4 d 3 5 0 - 4 7 4 b - 4 f 1 6 - 8 5 6 3 - 1 3 8 4 8 a 7 2 a b 6 f < / T a b l e I D > < C o l u m n I D > S e c t o r < / C o l u m n I D > < / S o u r c e > < / N a m e C o l u m n > < O r d e r B y > K e y < / O r d e r B y > < / A t t r i b u t e > < A t t r i b u t e > < I D > O p S t a t u s < / I D > < N a m e > O p S t a t u s < / N a m e > < K e y C o l u m n s > < K e y C o l u m n > < N u l l P r o c e s s i n g > P r e s e r v e < / N u l l P r o c e s s i n g > < D a t a T y p e > W C h a r < / D a t a T y p e > < D a t a S i z e > 1 3 1 0 7 2 < / D a t a S i z e > < I n v a l i d X m l C h a r a c t e r s > R e m o v e < / I n v a l i d X m l C h a r a c t e r s > < S o u r c e   x s i : t y p e = " C o l u m n B i n d i n g " > < T a b l e I D > _ x 0 0 3 1 _ d b 4 d 3 5 0 - 4 7 4 b - 4 f 1 6 - 8 5 6 3 - 1 3 8 4 8 a 7 2 a b 6 f < / T a b l e I D > < C o l u m n I D > O p S t a t u s < / C o l u m n I D > < / S o u r c e > < / K e y C o l u m n > < / K e y C o l u m n s > < N a m e C o l u m n > < N u l l P r o c e s s i n g > Z e r o O r B l a n k < / N u l l P r o c e s s i n g > < D a t a T y p e > W C h a r < / D a t a T y p e > < D a t a S i z e > 1 3 1 0 7 2 < / D a t a S i z e > < I n v a l i d X m l C h a r a c t e r s > R e m o v e < / I n v a l i d X m l C h a r a c t e r s > < S o u r c e   x s i : t y p e = " C o l u m n B i n d i n g " > < T a b l e I D > _ x 0 0 3 1 _ d b 4 d 3 5 0 - 4 7 4 b - 4 f 1 6 - 8 5 6 3 - 1 3 8 4 8 a 7 2 a b 6 f < / T a b l e I D > < C o l u m n I D > O p S t a t u s < / C o l u m n I D > < / S o u r c e > < / N a m e C o l u m n > < O r d e r B y > K e y < / O r d e r B y > < / A t t r i b u t e > < A t t r i b u t e > < I D > E x p i r e D a t e < / I D > < N a m e > E x p i r e D a t e < / N a m e > < K e y C o l u m n s > < K e y C o l u m n > < N u l l P r o c e s s i n g > P r e s e r v e < / N u l l P r o c e s s i n g > < D a t a T y p e > D a t e < / D a t a T y p e > < D a t a S i z e > - 1 < / D a t a S i z e > < S o u r c e   x s i : t y p e = " C o l u m n B i n d i n g " > < T a b l e I D > _ x 0 0 3 1 _ d b 4 d 3 5 0 - 4 7 4 b - 4 f 1 6 - 8 5 6 3 - 1 3 8 4 8 a 7 2 a b 6 f < / T a b l e I D > < C o l u m n I D > E x p i r e D a t e < / C o l u m n I D > < / S o u r c e > < / K e y C o l u m n > < / K e y C o l u m n s > < N a m e C o l u m n > < N u l l P r o c e s s i n g > Z e r o O r B l a n k < / N u l l P r o c e s s i n g > < D a t a T y p e > W C h a r < / D a t a T y p e > < D a t a S i z e > - 1 < / D a t a S i z e > < S o u r c e   x s i : t y p e = " C o l u m n B i n d i n g " > < T a b l e I D > _ x 0 0 3 1 _ d b 4 d 3 5 0 - 4 7 4 b - 4 f 1 6 - 8 5 6 3 - 1 3 8 4 8 a 7 2 a b 6 f < / T a b l e I D > < C o l u m n I D > E x p i r e D a t e < / C o l u m n I D > < / S o u r c e > < / N a m e C o l u m n > < O r d e r B y > K e y < / O r d e r B y > < / A t t r i b u t e > < / A t t r i b u t e s > < P r o a c t i v e C a c h i n g > < S i l e n c e I n t e r v a l > - P T 1 S < / S i l e n c e I n t e r v a l > < L a t e n c y > - P T 1 S < / L a t e n c y > < S i l e n c e O v e r r i d e I n t e r v a l > - P T 1 S < / S i l e n c e O v e r r i d e I n t e r v a l > < F o r c e R e b u i l d I n t e r v a l > - P T 1 S < / F o r c e R e b u i l d I n t e r v a l > < S o u r c e   x s i : t y p e = " P r o a c t i v e C a c h i n g I n h e r i t e d B i n d i n g "   / > < / P r o a c t i v e C a c h i n g > < / D i m e n s i o n > < / D i m e n s i o n s > < C u b e s > < C u b e > < I D > S a n d b o x < / I D > < N a m e > S a n d b o x < / N a m e > < L a n g u a g e > 1 0 3 3 < / L a n g u a g e > < D i m e n s i o n s > < D i m e n s i o n > < I D > a 1 0 9 5 b c f - 8 9 2 d - 4 4 1 a - b 7 e 4 - 4 c 0 7 1 7 6 5 2 2 d e < / I D > < N a m e > t b l M F A N B < / N a m e > < D i m e n s i o n I D > a 1 0 9 5 b c f - 8 9 2 d - 4 4 1 a - b 7 e 4 - 4 c 0 7 1 7 6 5 2 2 d e < / D i m e n s i o n I D > < A t t r i b u t e s > < A t t r i b u t e > < A t t r i b u t e I D > R o w N u m b e r < / A t t r i b u t e I D > < A t t r i b u t e H i e r a r c h y V i s i b l e > f a l s e < / A t t r i b u t e H i e r a r c h y V i s i b l e > < / A t t r i b u t e > < A t t r i b u t e > < A t t r i b u t e I D > L E < / A t t r i b u t e I D > < / A t t r i b u t e > < A t t r i b u t e > < A t t r i b u t e I D > S t a t e F Y < / A t t r i b u t e I D > < / A t t r i b u t e > < A t t r i b u t e > < A t t r i b u t e I D > C u r r e n t A N B < / A t t r i b u t e I D > < / A t t r i b u t e > < A t t r i b u t e > < A t t r i b u t e I D > C u r r e n t B u d g e t L i m i t a t i o n A N B < / A t t r i b u t e I D > < / A t t r i b u t e > < A t t r i b u t e > < A t t r i b u t e I D > B u d g e t U n i t < / A t t r i b u t e I D > < / A t t r i b u t e > < / A t t r i b u t e s > < / D i m e n s i o n > < D i m e n s i o n > < I D > 7 f e b 2 6 8 a - 0 d 6 e - 4 6 9 c - 9 2 5 a - 5 4 b e c 0 1 1 3 6 a a < / I D > < N a m e > t b l M F B u d g e t < / N a m e > < D i m e n s i o n I D > 7 f e b 2 6 8 a - 0 d 6 e - 4 6 9 c - 9 2 5 a - 5 4 b e c 0 1 1 3 6 a a < / D i m e n s i o n I D > < A t t r i b u t e s > < A t t r i b u t e > < A t t r i b u t e I D > R o w N u m b e r < / A t t r i b u t e I D > < A t t r i b u t e H i e r a r c h y V i s i b l e > f a l s e < / A t t r i b u t e H i e r a r c h y V i s i b l e > < / A t t r i b u t e > < A t t r i b u t e > < A t t r i b u t e I D > L E < / A t t r i b u t e I D > < / A t t r i b u t e > < A t t r i b u t e > < A t t r i b u t e I D > S t a t e F y < / A t t r i b u t e I D > < / A t t r i b u t e > < A t t r i b u t e > < A t t r i b u t e I D > F u n d C o d e < / A t t r i b u t e I D > < / A t t r i b u t e > < A t t r i b u t e > < A t t r i b u t e I D > B u d g e t R e v e n u e C o d e < / A t t r i b u t e I D > < / A t t r i b u t e > < A t t r i b u t e > < A t t r i b u t e I D > A m o u n t < / A t t r i b u t e I D > < / A t t r i b u t e > < / A t t r i b u t e s > < / D i m e n s i o n > < D i m e n s i o n > < I D > b 6 4 2 5 0 4 6 - 3 e 4 e - 4 6 2 4 - 9 8 3 b - 5 a e a 2 4 f 5 c b 2 c < / I D > < N a m e > t b l M F D S A < / N a m e > < D i m e n s i o n I D > b 6 4 2 5 0 4 6 - 3 e 4 e - 4 6 2 4 - 9 8 3 b - 5 a e a 2 4 f 5 c b 2 c < / D i m e n s i o n I D > < A t t r i b u t e s > < A t t r i b u t e > < A t t r i b u t e I D > R o w N u m b e r < / A t t r i b u t e I D > < A t t r i b u t e H i e r a r c h y V i s i b l e > f a l s e < / A t t r i b u t e H i e r a r c h y V i s i b l e > < / A t t r i b u t e > < A t t r i b u t e > < A t t r i b u t e I D > L E < / A t t r i b u t e I D > < / A t t r i b u t e > < A t t r i b u t e > < A t t r i b u t e I D > S t a t e F Y < / A t t r i b u t e I D > < / A t t r i b u t e > < A t t r i b u t e > < A t t r i b u t e I D > B u d g e t e d B a s i c E n t i t l e m e n t B u d g e t L i m i t a t i o n < / A t t r i b u t e I D > < / A t t r i b u t e > < A t t r i b u t e > < A t t r i b u t e I D > B u d g e t U n i t < / A t t r i b u t e I D > < / A t t r i b u t e > < / A t t r i b u t e s > < / D i m e n s i o n > < D i m e n s i o n > < I D > 6 3 0 1 2 f 1 f - 0 2 6 2 - 4 e 6 b - b 6 3 f - 1 7 f 3 a 9 3 5 7 c c c < / I D > < N a m e > t b l A S E n r o l l m e n t V i e w   1 < / N a m e > < D i m e n s i o n I D > 6 3 0 1 2 f 1 f - 0 2 6 2 - 4 e 6 b - b 6 3 f - 1 7 f 3 a 9 3 5 7 c c c < / D i m e n s i o n I D > < A t t r i b u t e s > < A t t r i b u t e > < A t t r i b u t e I D > R o w N u m b e r < / A t t r i b u t e I D > < A t t r i b u t e H i e r a r c h y V i s i b l e > f a l s e < / A t t r i b u t e H i e r a r c h y V i s i b l e > < / A t t r i b u t e > < A t t r i b u t e > < A t t r i b u t e I D > C o l l e c t i o n < / A t t r i b u t e I D > < / A t t r i b u t e > < A t t r i b u t e > < A t t r i b u t e I D > F i s c a l Y e a r < / A t t r i b u t e I D > < / A t t r i b u t e > < A t t r i b u t e > < A t t r i b u t e I D > L e < / A t t r i b u t e I D > < / A t t r i b u t e > < A t t r i b u t e > < A t t r i b u t e I D > L e N a m e < / A t t r i b u t e I D > < / A t t r i b u t e > < A t t r i b u t e > < A t t r i b u t e I D > s e c t o r < / A t t r i b u t e I D > < / A t t r i b u t e > < A t t r i b u t e > < A t t r i b u t e I D > g r a d e < / A t t r i b u t e I D > < / A t t r i b u t e > < A t t r i b u t e > < A t t r i b u t e I D > L E P S t a t u s < / A t t r i b u t e I D > < / A t t r i b u t e > < A t t r i b u t e > < A t t r i b u t e I D > S t u d e n t C o u n t < / A t t r i b u t e I D > < / A t t r i b u t e > < / A t t r i b u t e s > < / D i m e n s i o n > < D i m e n s i o n > < I D > 1 d b 4 d 3 5 0 - 4 7 4 b - 4 f 1 6 - 8 5 6 3 - 1 3 8 4 8 a 7 2 a b 6 f < / I D > < N a m e > t b l C e n D i s t r i c t < / N a m e > < D i m e n s i o n I D > 1 d b 4 d 3 5 0 - 4 7 4 b - 4 f 1 6 - 8 5 6 3 - 1 3 8 4 8 a 7 2 a b 6 f < / D i m e n s i o n I D > < A t t r i b u t e s > < A t t r i b u t e > < A t t r i b u t e I D > R o w N u m b e r < / A t t r i b u t e I D > < A t t r i b u t e H i e r a r c h y V i s i b l e > f a l s e < / A t t r i b u t e H i e r a r c h y V i s i b l e > < / A t t r i b u t e > < A t t r i b u t e > < A t t r i b u t e I D > L e < / A t t r i b u t e I D > < / A t t r i b u t e > < A t t r i b u t e > < A t t r i b u t e I D > N a m e < / A t t r i b u t e I D > < / A t t r i b u t e > < A t t r i b u t e > < A t t r i b u t e I D > O r g T y p e < / A t t r i b u t e I D > < / A t t r i b u t e > < A t t r i b u t e > < A t t r i b u t e I D > S e c t o r < / A t t r i b u t e I D > < / A t t r i b u t e > < A t t r i b u t e > < A t t r i b u t e I D > O p S t a t u s < / A t t r i b u t e I D > < / A t t r i b u t e > < A t t r i b u t e > < A t t r i b u t e I D > E x p i r e D a t e < / A t t r i b u t e I D > < / A t t r i b u t e > < / A t t r i b u t e s > < / D i m e n s i o n > < / D i m e n s i o n s > < M e a s u r e G r o u p s > < M e a s u r e G r o u p > < I D > a 1 0 9 5 b c f - 8 9 2 d - 4 4 1 a - b 7 e 4 - 4 c 0 7 1 7 6 5 2 2 d e < / I D > < N a m e > t b l M F A N B < / N a m e > < M e a s u r e s > < M e a s u r e > < I D > a 1 0 9 5 b c f - 8 9 2 d - 4 4 1 a - b 7 e 4 - 4 c 0 7 1 7 6 5 2 2 d e < / I D > < N a m e > _ C o u n t   t b l M F A N B < / N a m e > < A g g r e g a t e F u n c t i o n > C o u n t < / A g g r e g a t e F u n c t i o n > < D a t a T y p e > B i g I n t < / D a t a T y p e > < S o u r c e > < D a t a T y p e > B i g I n t < / D a t a T y p e > < D a t a S i z e > 8 < / D a t a S i z e > < S o u r c e   x s i : t y p e = " R o w B i n d i n g " > < T a b l e I D > a 1 0 9 5 b c f - 8 9 2 d - 4 4 1 a - b 7 e 4 - 4 c 0 7 1 7 6 5 2 2 d e < / 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 a 1 0 9 5 b c f - 8 9 2 d - 4 4 1 a - b 7 e 4 - 4 c 0 7 1 7 6 5 2 2 d e < / C u b e D i m e n s i o n I D > < A t t r i b u t e s > < A t t r i b u t e > < A t t r i b u t e I D > R o w N u m b e r < / A t t r i b u t e I D > < K e y C o l u m n s > < K e y C o l u m n > < D a t a T y p e > I n t e g e r < / D a t a T y p e > < S o u r c e   x s i : t y p e = " C o l u m n B i n d i n g " > < T a b l e I D > t b l M F A N B < / 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 a 1 0 9 5 b c f - 8 9 2 d - 4 4 1 a - b 7 e 4 - 4 c 0 7 1 7 6 5 2 2 d e < / T a b l e I D > < C o l u m n I D > L E < / C o l u m n I D > < / S o u r c e > < / K e y C o l u m n > < / K e y C o l u m n s > < / A t t r i b u t e > < A t t r i b u t e > < A t t r i b u t e I D > S t a t e F Y < / A t t r i b u t e I D > < K e y C o l u m n s > < K e y C o l u m n > < N u l l P r o c e s s i n g > P r e s e r v e < / N u l l P r o c e s s i n g > < D a t a T y p e > B i g I n t < / D a t a T y p e > < D a t a S i z e > - 1 < / D a t a S i z e > < I n v a l i d X m l C h a r a c t e r s > R e m o v e < / I n v a l i d X m l C h a r a c t e r s > < S o u r c e   x s i : t y p e = " C o l u m n B i n d i n g " > < T a b l e I D > a 1 0 9 5 b c f - 8 9 2 d - 4 4 1 a - b 7 e 4 - 4 c 0 7 1 7 6 5 2 2 d e < / T a b l e I D > < C o l u m n I D > S t a t e F Y < / C o l u m n I D > < / S o u r c e > < / K e y C o l u m n > < / K e y C o l u m n s > < / A t t r i b u t e > < A t t r i b u t e > < A t t r i b u t e I D > C u r r e n t A N B < / A t t r i b u t e I D > < K e y C o l u m n s > < K e y C o l u m n > < N u l l P r o c e s s i n g > P r e s e r v e < / N u l l P r o c e s s i n g > < D a t a T y p e > B i g I n t < / D a t a T y p e > < D a t a S i z e > - 1 < / D a t a S i z e > < I n v a l i d X m l C h a r a c t e r s > R e m o v e < / I n v a l i d X m l C h a r a c t e r s > < S o u r c e   x s i : t y p e = " C o l u m n B i n d i n g " > < T a b l e I D > a 1 0 9 5 b c f - 8 9 2 d - 4 4 1 a - b 7 e 4 - 4 c 0 7 1 7 6 5 2 2 d e < / T a b l e I D > < C o l u m n I D > C u r r e n t A N B < / C o l u m n I D > < / S o u r c e > < / K e y C o l u m n > < / K e y C o l u m n s > < / A t t r i b u t e > < A t t r i b u t e > < A t t r i b u t e I D > C u r r e n t B u d g e t L i m i t a t i o n A N B < / A t t r i b u t e I D > < K e y C o l u m n s > < K e y C o l u m n > < N u l l P r o c e s s i n g > P r e s e r v e < / N u l l P r o c e s s i n g > < D a t a T y p e > B i g I n t < / D a t a T y p e > < D a t a S i z e > - 1 < / D a t a S i z e > < I n v a l i d X m l C h a r a c t e r s > R e m o v e < / I n v a l i d X m l C h a r a c t e r s > < S o u r c e   x s i : t y p e = " C o l u m n B i n d i n g " > < T a b l e I D > a 1 0 9 5 b c f - 8 9 2 d - 4 4 1 a - b 7 e 4 - 4 c 0 7 1 7 6 5 2 2 d e < / T a b l e I D > < C o l u m n I D > C u r r e n t B u d g e t L i m i t a t i o n A N B < / C o l u m n I D > < / S o u r c e > < / K e y C o l u m n > < / K e y C o l u m n s > < / A t t r i b u t e > < A t t r i b u t e > < A t t r i b u t e I D > B u d g e t U n i t < / A t t r i b u t e I D > < K e y C o l u m n s > < K e y C o l u m n > < N u l l P r o c e s s i n g > P r e s e r v e < / N u l l P r o c e s s i n g > < D a t a T y p e > W C h a r < / D a t a T y p e > < D a t a S i z e > - 1 < / D a t a S i z e > < S o u r c e   x s i : t y p e = " C o l u m n B i n d i n g " > < T a b l e I D > a 1 0 9 5 b c f - 8 9 2 d - 4 4 1 a - b 7 e 4 - 4 c 0 7 1 7 6 5 2 2 d e < / T a b l e I D > < C o l u m n I D > B u d g e t U n i t < / C o l u m n I D > < / S o u r c e > < / K e y C o l u m n > < / K e y C o l u m n s > < / A t t r i b u t e > < / A t t r i b u t e s > < d d l 2 0 0 _ 2 0 0 : S h a r e D i m e n s i o n S t o r a g e > S h a r e d < / d d l 2 0 0 _ 2 0 0 : S h a r e D i m e n s i o n S t o r a g e > < / D i m e n s i o n > < / D i m e n s i o n s > < P a r t i t i o n s > < P a r t i t i o n > < I D > a 1 0 9 5 b c f - 8 9 2 d - 4 4 1 a - b 7 e 4 - 4 c 0 7 1 7 6 5 2 2 d e < / I D > < N a m e > t b l M F A N B < / N a m e > < S o u r c e   x s i : t y p e = " Q u e r y B i n d i n g " > < D a t a S o u r c e I D > f 7 e f 7 0 4 9 - b e 0 9 - 4 7 2 3 - 8 2 2 7 - f e 5 5 a 8 d 4 6 4 4 d < / D a t a S o u r c e I D > < Q u e r y D e f i n i t i o n > S E L E C T   [ d b o ] . [ t b l M F A N B ] . [ L E ] , [ d b o ] . [ t b l M F A N B ] . [ S t a t e F Y ] , [ d b o ] . [ t b l M F A N B ] . [ B u d g e t U n i t ] , [ d b o ] . [ t b l M F A N B ] . [ C u r r e n t A N B ] , [ d b o ] . [ t b l M F A N B ] . [ C u r r e n t B u d g e t L i m i t a t i o n A N B ]  
 	 	 F R O M   [ d b o ] . [ t b l M F A N B ] < / 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 7 f e b 2 6 8 a - 0 d 6 e - 4 6 9 c - 9 2 5 a - 5 4 b e c 0 1 1 3 6 a a < / I D > < N a m e > t b l M F B u d g e t < / N a m e > < M e a s u r e s > < M e a s u r e > < I D > 7 f e b 2 6 8 a - 0 d 6 e - 4 6 9 c - 9 2 5 a - 5 4 b e c 0 1 1 3 6 a a < / I D > < N a m e > _ C o u n t   t b l M F B u d g e t < / N a m e > < A g g r e g a t e F u n c t i o n > C o u n t < / A g g r e g a t e F u n c t i o n > < D a t a T y p e > B i g I n t < / D a t a T y p e > < S o u r c e > < D a t a T y p e > B i g I n t < / D a t a T y p e > < D a t a S i z e > 8 < / D a t a S i z e > < S o u r c e   x s i : t y p e = " R o w B i n d i n g " > < T a b l e I D > _ x 0 0 3 7 _ f e b 2 6 8 a - 0 d 6 e - 4 6 9 c - 9 2 5 a - 5 4 b e c 0 1 1 3 6 a a < / 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 7 f e b 2 6 8 a - 0 d 6 e - 4 6 9 c - 9 2 5 a - 5 4 b e c 0 1 1 3 6 a a < / C u b e D i m e n s i o n I D > < A t t r i b u t e s > < A t t r i b u t e > < A t t r i b u t e I D > R o w N u m b e r < / A t t r i b u t e I D > < K e y C o l u m n s > < K e y C o l u m n > < D a t a T y p e > I n t e g e r < / D a t a T y p e > < S o u r c e   x s i : t y p e = " C o l u m n B i n d i n g " > < T a b l e I D > t b l M F B u d g e t < / 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 _ x 0 0 3 7 _ f e b 2 6 8 a - 0 d 6 e - 4 6 9 c - 9 2 5 a - 5 4 b e c 0 1 1 3 6 a a < / T a b l e I D > < C o l u m n I D > L E < / C o l u m n I D > < / S o u r c e > < / K e y C o l u m n > < / K e y C o l u m n s > < / A t t r i b u t e > < A t t r i b u t e > < A t t r i b u t e I D > S t a t e F y < / A t t r i b u t e I D > < K e y C o l u m n s > < K e y C o l u m n > < N u l l P r o c e s s i n g > P r e s e r v e < / N u l l P r o c e s s i n g > < D a t a T y p e > B i g I n t < / D a t a T y p e > < D a t a S i z e > - 1 < / D a t a S i z e > < I n v a l i d X m l C h a r a c t e r s > R e m o v e < / I n v a l i d X m l C h a r a c t e r s > < S o u r c e   x s i : t y p e = " C o l u m n B i n d i n g " > < T a b l e I D > _ x 0 0 3 7 _ f e b 2 6 8 a - 0 d 6 e - 4 6 9 c - 9 2 5 a - 5 4 b e c 0 1 1 3 6 a a < / T a b l e I D > < C o l u m n I D > S t a t e F y < / C o l u m n I D > < / S o u r c e > < / K e y C o l u m n > < / K e y C o l u m n s > < / A t t r i b u t e > < A t t r i b u t e > < A t t r i b u t e I D > F u n d C o d e < / A t t r i b u t e I D > < K e y C o l u m n s > < K e y C o l u m n > < N u l l P r o c e s s i n g > P r e s e r v e < / N u l l P r o c e s s i n g > < D a t a T y p e > W C h a r < / D a t a T y p e > < D a t a S i z e > 1 3 1 0 7 2 < / D a t a S i z e > < I n v a l i d X m l C h a r a c t e r s > R e m o v e < / I n v a l i d X m l C h a r a c t e r s > < S o u r c e   x s i : t y p e = " C o l u m n B i n d i n g " > < T a b l e I D > _ x 0 0 3 7 _ f e b 2 6 8 a - 0 d 6 e - 4 6 9 c - 9 2 5 a - 5 4 b e c 0 1 1 3 6 a a < / T a b l e I D > < C o l u m n I D > F u n d C o d e < / C o l u m n I D > < / S o u r c e > < / K e y C o l u m n > < / K e y C o l u m n s > < / A t t r i b u t e > < A t t r i b u t e > < A t t r i b u t e I D > B u d g e t R e v e n u e C o d e < / A t t r i b u t e I D > < K e y C o l u m n s > < K e y C o l u m n > < N u l l P r o c e s s i n g > P r e s e r v e < / N u l l P r o c e s s i n g > < D a t a T y p e > W C h a r < / D a t a T y p e > < D a t a S i z e > 1 3 1 0 7 2 < / D a t a S i z e > < I n v a l i d X m l C h a r a c t e r s > R e m o v e < / I n v a l i d X m l C h a r a c t e r s > < S o u r c e   x s i : t y p e = " C o l u m n B i n d i n g " > < T a b l e I D > _ x 0 0 3 7 _ f e b 2 6 8 a - 0 d 6 e - 4 6 9 c - 9 2 5 a - 5 4 b e c 0 1 1 3 6 a a < / T a b l e I D > < C o l u m n I D > B u d g e t R e v e n u e C o d e < / C o l u m n I D > < / S o u r c e > < / K e y C o l u m n > < / K e y C o l u m n s > < / A t t r i b u t e > < A t t r i b u t e > < A t t r i b u t e I D > A m o u n t < / A t t r i b u t e I D > < K e y C o l u m n s > < K e y C o l u m n > < N u l l P r o c e s s i n g > P r e s e r v e < / N u l l P r o c e s s i n g > < D a t a T y p e > D o u b l e < / D a t a T y p e > < D a t a S i z e > - 1 < / D a t a S i z e > < I n v a l i d X m l C h a r a c t e r s > R e m o v e < / I n v a l i d X m l C h a r a c t e r s > < S o u r c e   x s i : t y p e = " C o l u m n B i n d i n g " > < T a b l e I D > _ x 0 0 3 7 _ f e b 2 6 8 a - 0 d 6 e - 4 6 9 c - 9 2 5 a - 5 4 b e c 0 1 1 3 6 a a < / T a b l e I D > < C o l u m n I D > A m o u n t < / C o l u m n I D > < / S o u r c e > < / K e y C o l u m n > < / K e y C o l u m n s > < / A t t r i b u t e > < / A t t r i b u t e s > < d d l 2 0 0 _ 2 0 0 : S h a r e D i m e n s i o n S t o r a g e > S h a r e d < / d d l 2 0 0 _ 2 0 0 : S h a r e D i m e n s i o n S t o r a g e > < / D i m e n s i o n > < / D i m e n s i o n s > < P a r t i t i o n s > < P a r t i t i o n > < I D > 7 f e b 2 6 8 a - 0 d 6 e - 4 6 9 c - 9 2 5 a - 5 4 b e c 0 1 1 3 6 a a < / I D > < N a m e > t b l M F B u d g e t < / N a m e > < S o u r c e   x s i : t y p e = " Q u e r y B i n d i n g " > < D a t a S o u r c e I D > e 2 c 1 8 1 a 7 - c 5 c 7 - 4 4 2 f - b 0 7 7 - 6 4 0 8 2 5 0 0 c 1 c a < / D a t a S o u r c e I D > < Q u e r y D e f i n i t i o n > S E L E C T   [ d b o ] . [ t b l M F B u d g e t ] . [ L E ] , [ d b o ] . [ t b l M F B u d g e t ] . [ S t a t e F y ] , [ d b o ] . [ t b l M F B u d g e t ] . [ F u n d C o d e ] , [ d b o ] . [ t b l M F B u d g e t ] . [ B u d g e t R e v e n u e C o d e ] , [ d b o ] . [ t b l M F B u d g e t ] . [ A m o u n t ]  
 	 	 F R O M   [ d b o ] . [ t b l M F B u d g e t ]     W H E R E   [ F u n d C o d e ]   =   N ' 0 1 ' < / 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 b 6 4 2 5 0 4 6 - 3 e 4 e - 4 6 2 4 - 9 8 3 b - 5 a e a 2 4 f 5 c b 2 c < / I D > < N a m e > t b l M F D S A < / N a m e > < M e a s u r e s > < M e a s u r e > < I D > b 6 4 2 5 0 4 6 - 3 e 4 e - 4 6 2 4 - 9 8 3 b - 5 a e a 2 4 f 5 c b 2 c < / I D > < N a m e > _ C o u n t   t b l M F D S A < / N a m e > < A g g r e g a t e F u n c t i o n > C o u n t < / A g g r e g a t e F u n c t i o n > < D a t a T y p e > B i g I n t < / D a t a T y p e > < S o u r c e > < D a t a T y p e > B i g I n t < / D a t a T y p e > < D a t a S i z e > 8 < / D a t a S i z e > < S o u r c e   x s i : t y p e = " R o w B i n d i n g " > < T a b l e I D > b 6 4 2 5 0 4 6 - 3 e 4 e - 4 6 2 4 - 9 8 3 b - 5 a e a 2 4 f 5 c b 2 c < / 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 b 6 4 2 5 0 4 6 - 3 e 4 e - 4 6 2 4 - 9 8 3 b - 5 a e a 2 4 f 5 c b 2 c < / C u b e D i m e n s i o n I D > < A t t r i b u t e s > < A t t r i b u t e > < A t t r i b u t e I D > R o w N u m b e r < / A t t r i b u t e I D > < K e y C o l u m n s > < K e y C o l u m n > < D a t a T y p e > I n t e g e r < / D a t a T y p e > < S o u r c e   x s i : t y p e = " C o l u m n B i n d i n g " > < T a b l e I D > t b l M F D S A < / 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 b 6 4 2 5 0 4 6 - 3 e 4 e - 4 6 2 4 - 9 8 3 b - 5 a e a 2 4 f 5 c b 2 c < / T a b l e I D > < C o l u m n I D > L E < / C o l u m n I D > < / S o u r c e > < / K e y C o l u m n > < / K e y C o l u m n s > < / A t t r i b u t e > < A t t r i b u t e > < A t t r i b u t e I D > S t a t e F Y < / A t t r i b u t e I D > < K e y C o l u m n s > < K e y C o l u m n > < N u l l P r o c e s s i n g > P r e s e r v e < / N u l l P r o c e s s i n g > < D a t a T y p e > B i g I n t < / D a t a T y p e > < D a t a S i z e > - 1 < / D a t a S i z e > < I n v a l i d X m l C h a r a c t e r s > R e m o v e < / I n v a l i d X m l C h a r a c t e r s > < S o u r c e   x s i : t y p e = " C o l u m n B i n d i n g " > < T a b l e I D > b 6 4 2 5 0 4 6 - 3 e 4 e - 4 6 2 4 - 9 8 3 b - 5 a e a 2 4 f 5 c b 2 c < / T a b l e I D > < C o l u m n I D > S t a t e F Y < / C o l u m n I D > < / S o u r c e > < / K e y C o l u m n > < / K e y C o l u m n s > < / A t t r i b u t e > < A t t r i b u t e > < A t t r i b u t e I D > B u d g e t e d B a s i c E n t i t l e m e n t B u d g e t L i m i t a t i o n < / A t t r i b u t e I D > < K e y C o l u m n s > < K e y C o l u m n > < N u l l P r o c e s s i n g > P r e s e r v e < / N u l l P r o c e s s i n g > < D a t a T y p e > D o u b l e < / D a t a T y p e > < D a t a S i z e > - 1 < / D a t a S i z e > < I n v a l i d X m l C h a r a c t e r s > R e m o v e < / I n v a l i d X m l C h a r a c t e r s > < S o u r c e   x s i : t y p e = " C o l u m n B i n d i n g " > < T a b l e I D > b 6 4 2 5 0 4 6 - 3 e 4 e - 4 6 2 4 - 9 8 3 b - 5 a e a 2 4 f 5 c b 2 c < / T a b l e I D > < C o l u m n I D > B u d g e t e d B a s i c E n t i t l e m e n t B u d g e t L i m i t a t i o n < / C o l u m n I D > < / S o u r c e > < / K e y C o l u m n > < / K e y C o l u m n s > < / A t t r i b u t e > < A t t r i b u t e > < A t t r i b u t e I D > B u d g e t U n i t < / A t t r i b u t e I D > < K e y C o l u m n s > < K e y C o l u m n > < N u l l P r o c e s s i n g > P r e s e r v e < / N u l l P r o c e s s i n g > < D a t a T y p e > W C h a r < / D a t a T y p e > < D a t a S i z e > - 1 < / D a t a S i z e > < S o u r c e   x s i : t y p e = " C o l u m n B i n d i n g " > < T a b l e I D > b 6 4 2 5 0 4 6 - 3 e 4 e - 4 6 2 4 - 9 8 3 b - 5 a e a 2 4 f 5 c b 2 c < / T a b l e I D > < C o l u m n I D > B u d g e t U n i t < / C o l u m n I D > < / S o u r c e > < / K e y C o l u m n > < / K e y C o l u m n s > < / A t t r i b u t e > < / A t t r i b u t e s > < d d l 2 0 0 _ 2 0 0 : S h a r e D i m e n s i o n S t o r a g e > S h a r e d < / d d l 2 0 0 _ 2 0 0 : S h a r e D i m e n s i o n S t o r a g e > < / D i m e n s i o n > < / D i m e n s i o n s > < P a r t i t i o n s > < P a r t i t i o n > < I D > b 6 4 2 5 0 4 6 - 3 e 4 e - 4 6 2 4 - 9 8 3 b - 5 a e a 2 4 f 5 c b 2 c < / I D > < N a m e > t b l M F D S A < / N a m e > < S o u r c e   x s i : t y p e = " Q u e r y B i n d i n g " > < D a t a S o u r c e I D > 8 2 0 c d 4 3 9 - 6 c c 4 - 4 0 6 7 - 9 f 1 b - b 8 8 d 1 9 5 1 e b b e < / D a t a S o u r c e I D > < Q u e r y D e f i n i t i o n > S E L E C T   [ d b o ] . [ t b l M F D S A ] . [ L E ] , [ d b o ] . [ t b l M F D S A ] . [ S t a t e F Y ] , [ d b o ] . [ t b l M F D S A ] . [ B u d g e t U n i t ] , [ d b o ] . [ t b l M F D S A ] . [ B u d g e t e d B a s i c E n t i t l e m e n t B u d g e t L i m i t a t i o n ]  
 	 	 F R O M   [ d b o ] . [ t b l M F D S A ] < / 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 6 3 0 1 2 f 1 f - 0 2 6 2 - 4 e 6 b - b 6 3 f - 1 7 f 3 a 9 3 5 7 c c c < / I D > < N a m e > t b l A S E n r o l l m e n t V i e w   1 < / N a m e > < M e a s u r e s > < M e a s u r e > < I D > 6 3 0 1 2 f 1 f - 0 2 6 2 - 4 e 6 b - b 6 3 f - 1 7 f 3 a 9 3 5 7 c c c < / I D > < N a m e > _ C o u n t   t b l A S E n r o l l m e n t V i e w   1 < / N a m e > < A g g r e g a t e F u n c t i o n > C o u n t < / A g g r e g a t e F u n c t i o n > < D a t a T y p e > B i g I n t < / D a t a T y p e > < S o u r c e > < D a t a T y p e > B i g I n t < / D a t a T y p e > < D a t a S i z e > 8 < / D a t a S i z e > < S o u r c e   x s i : t y p e = " R o w B i n d i n g " > < T a b l e I D > _ x 0 0 3 6 _ 3 0 1 2 f 1 f - 0 2 6 2 - 4 e 6 b - b 6 3 f - 1 7 f 3 a 9 3 5 7 c c c < / 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 6 3 0 1 2 f 1 f - 0 2 6 2 - 4 e 6 b - b 6 3 f - 1 7 f 3 a 9 3 5 7 c c c < / C u b e D i m e n s i o n I D > < A t t r i b u t e s > < A t t r i b u t e > < A t t r i b u t e I D > R o w N u m b e r < / A t t r i b u t e I D > < K e y C o l u m n s > < K e y C o l u m n > < D a t a T y p e > I n t e g e r < / D a t a T y p e > < S o u r c e   x s i : t y p e = " C o l u m n B i n d i n g " > < T a b l e I D > t b l A S E n r o l l m e n t V i e w _ x 0 0 2 0 _ 1 < / T a b l e I D > < C o l u m n I D > R o w N u m b e r < / C o l u m n I D > < / S o u r c e > < / K e y C o l u m n > < / K e y C o l u m n s > < T y p e > G r a n u l a r i t y < / T y p e > < / A t t r i b u t e > < A t t r i b u t e > < A t t r i b u t e I D > C o l l e c t i o n < / A t t r i b u t e I D > < K e y C o l u m n s > < K e y C o l u m n > < N u l l P r o c e s s i n g > P r e s e r v e < / N u l l P r o c e s s i n g > < D a t a T y p e > W C h a r < / D a t a T y p e > < D a t a S i z e > 1 3 1 0 7 2 < / D a t a S i z e > < I n v a l i d X m l C h a r a c t e r s > R e m o v e < / I n v a l i d X m l C h a r a c t e r s > < S o u r c e   x s i : t y p e = " C o l u m n B i n d i n g " > < T a b l e I D > _ x 0 0 3 6 _ 3 0 1 2 f 1 f - 0 2 6 2 - 4 e 6 b - b 6 3 f - 1 7 f 3 a 9 3 5 7 c c c < / T a b l e I D > < C o l u m n I D > C o l l e c t i o n < / C o l u m n I D > < / S o u r c e > < / K e y C o l u m n > < / K e y C o l u m n s > < / A t t r i b u t e > < A t t r i b u t e > < A t t r i b u t e I D > F i s c a l Y e a r < / A t t r i b u t e I D > < K e y C o l u m n s > < K e y C o l u m n > < N u l l P r o c e s s i n g > P r e s e r v e < / N u l l P r o c e s s i n g > < D a t a T y p e > B i g I n t < / D a t a T y p e > < D a t a S i z e > - 1 < / D a t a S i z e > < I n v a l i d X m l C h a r a c t e r s > R e m o v e < / I n v a l i d X m l C h a r a c t e r s > < S o u r c e   x s i : t y p e = " C o l u m n B i n d i n g " > < T a b l e I D > _ x 0 0 3 6 _ 3 0 1 2 f 1 f - 0 2 6 2 - 4 e 6 b - b 6 3 f - 1 7 f 3 a 9 3 5 7 c c c < / T a b l e I D > < C o l u m n I D > F i s c a l Y e a r < / C o l u m n I D > < / S o u r c e > < / K e y C o l u m n > < / K e y C o l u m n s > < / A t t r i b u t e > < A t t r i b u t e > < A t t r i b u t e I D > L e < / A t t r i b u t e I D > < K e y C o l u m n s > < K e y C o l u m n > < N u l l P r o c e s s i n g > P r e s e r v e < / N u l l P r o c e s s i n g > < D a t a T y p e > W C h a r < / D a t a T y p e > < D a t a S i z e > 1 3 1 0 7 2 < / D a t a S i z e > < I n v a l i d X m l C h a r a c t e r s > R e m o v e < / I n v a l i d X m l C h a r a c t e r s > < S o u r c e   x s i : t y p e = " C o l u m n B i n d i n g " > < T a b l e I D > _ x 0 0 3 6 _ 3 0 1 2 f 1 f - 0 2 6 2 - 4 e 6 b - b 6 3 f - 1 7 f 3 a 9 3 5 7 c c c < / T a b l e I D > < C o l u m n I D > L e < / C o l u m n I D > < / S o u r c e > < / K e y C o l u m n > < / K e y C o l u m n s > < / A t t r i b u t e > < A t t r i b u t e > < A t t r i b u t e I D > L e N a m e < / A t t r i b u t e I D > < K e y C o l u m n s > < K e y C o l u m n > < N u l l P r o c e s s i n g > P r e s e r v e < / N u l l P r o c e s s i n g > < D a t a T y p e > W C h a r < / D a t a T y p e > < D a t a S i z e > 1 3 1 0 7 2 < / D a t a S i z e > < I n v a l i d X m l C h a r a c t e r s > R e m o v e < / I n v a l i d X m l C h a r a c t e r s > < S o u r c e   x s i : t y p e = " C o l u m n B i n d i n g " > < T a b l e I D > _ x 0 0 3 6 _ 3 0 1 2 f 1 f - 0 2 6 2 - 4 e 6 b - b 6 3 f - 1 7 f 3 a 9 3 5 7 c c c < / T a b l e I D > < C o l u m n I D > L e N a m e < / C o l u m n I D > < / S o u r c e > < / K e y C o l u m n > < / K e y C o l u m n s > < / A t t r i b u t e > < A t t r i b u t e > < A t t r i b u t e I D > s e c t o r < / A t t r i b u t e I D > < K e y C o l u m n s > < K e y C o l u m n > < N u l l P r o c e s s i n g > P r e s e r v e < / N u l l P r o c e s s i n g > < D a t a T y p e > W C h a r < / D a t a T y p e > < D a t a S i z e > 1 3 1 0 7 2 < / D a t a S i z e > < I n v a l i d X m l C h a r a c t e r s > R e m o v e < / I n v a l i d X m l C h a r a c t e r s > < S o u r c e   x s i : t y p e = " C o l u m n B i n d i n g " > < T a b l e I D > _ x 0 0 3 6 _ 3 0 1 2 f 1 f - 0 2 6 2 - 4 e 6 b - b 6 3 f - 1 7 f 3 a 9 3 5 7 c c c < / T a b l e I D > < C o l u m n I D > s e c t o r < / C o l u m n I D > < / S o u r c e > < / K e y C o l u m n > < / K e y C o l u m n s > < / A t t r i b u t e > < A t t r i b u t e > < A t t r i b u t e I D > g r a d e < / A t t r i b u t e I D > < K e y C o l u m n s > < K e y C o l u m n > < N u l l P r o c e s s i n g > P r e s e r v e < / N u l l P r o c e s s i n g > < D a t a T y p e > W C h a r < / D a t a T y p e > < D a t a S i z e > 1 3 1 0 7 2 < / D a t a S i z e > < I n v a l i d X m l C h a r a c t e r s > R e m o v e < / I n v a l i d X m l C h a r a c t e r s > < S o u r c e   x s i : t y p e = " C o l u m n B i n d i n g " > < T a b l e I D > _ x 0 0 3 6 _ 3 0 1 2 f 1 f - 0 2 6 2 - 4 e 6 b - b 6 3 f - 1 7 f 3 a 9 3 5 7 c c c < / T a b l e I D > < C o l u m n I D > g r a d e < / C o l u m n I D > < / S o u r c e > < / K e y C o l u m n > < / K e y C o l u m n s > < / A t t r i b u t e > < A t t r i b u t e > < A t t r i b u t e I D > L E P S t a t u s < / A t t r i b u t e I D > < K e y C o l u m n s > < K e y C o l u m n > < N u l l P r o c e s s i n g > P r e s e r v e < / N u l l P r o c e s s i n g > < D a t a T y p e > W C h a r < / D a t a T y p e > < D a t a S i z e > 1 3 1 0 7 2 < / D a t a S i z e > < I n v a l i d X m l C h a r a c t e r s > R e m o v e < / I n v a l i d X m l C h a r a c t e r s > < S o u r c e   x s i : t y p e = " C o l u m n B i n d i n g " > < T a b l e I D > _ x 0 0 3 6 _ 3 0 1 2 f 1 f - 0 2 6 2 - 4 e 6 b - b 6 3 f - 1 7 f 3 a 9 3 5 7 c c c < / T a b l e I D > < C o l u m n I D > L E P S t a t u s < / C o l u m n I D > < / S o u r c e > < / K e y C o l u m n > < / K e y C o l u m n s > < / A t t r i b u t e > < A t t r i b u t e > < A t t r i b u t e I D > S t u d e n t C o u n t < / A t t r i b u t e I D > < K e y C o l u m n s > < K e y C o l u m n > < N u l l P r o c e s s i n g > P r e s e r v e < / N u l l P r o c e s s i n g > < D a t a T y p e > B i g I n t < / D a t a T y p e > < D a t a S i z e > - 1 < / D a t a S i z e > < I n v a l i d X m l C h a r a c t e r s > R e m o v e < / I n v a l i d X m l C h a r a c t e r s > < S o u r c e   x s i : t y p e = " C o l u m n B i n d i n g " > < T a b l e I D > _ x 0 0 3 6 _ 3 0 1 2 f 1 f - 0 2 6 2 - 4 e 6 b - b 6 3 f - 1 7 f 3 a 9 3 5 7 c c c < / T a b l e I D > < C o l u m n I D > S t u d e n t C o u n t < / C o l u m n I D > < / S o u r c e > < / K e y C o l u m n > < / K e y C o l u m n s > < / A t t r i b u t e > < / A t t r i b u t e s > < d d l 2 0 0 _ 2 0 0 : S h a r e D i m e n s i o n S t o r a g e > S h a r e d < / d d l 2 0 0 _ 2 0 0 : S h a r e D i m e n s i o n S t o r a g e > < / D i m e n s i o n > < / D i m e n s i o n s > < P a r t i t i o n s > < P a r t i t i o n > < I D > 6 3 0 1 2 f 1 f - 0 2 6 2 - 4 e 6 b - b 6 3 f - 1 7 f 3 a 9 3 5 7 c c c < / I D > < N a m e > t b l A S E n r o l l m e n t V i e w   1 < / N a m e > < S o u r c e   x s i : t y p e = " Q u e r y B i n d i n g " > < D a t a S o u r c e I D > 1 8 6 3 3 3 2 e - e f 6 0 - 4 d 9 f - b 3 b f - 1 4 7 d c 5 8 d 9 f f 8 < / D a t a S o u r c e I D > < Q u e r y D e f i n i t i o n > S E L E C T   [ d b o ] . [ t b l A S E n r o l l m e n t V i e w ] . [ C o l l e c t i o n ] , [ d b o ] . [ t b l A S E n r o l l m e n t V i e w ] . [ F i s c a l Y e a r ] , [ d b o ] . [ t b l A S E n r o l l m e n t V i e w ] . [ L e ] , [ d b o ] . [ t b l A S E n r o l l m e n t V i e w ] . [ L e N a m e ] , [ d b o ] . [ t b l A S E n r o l l m e n t V i e w ] . [ s e c t o r ] , [ d b o ] . [ t b l A S E n r o l l m e n t V i e w ] . [ g r a d e ] , [ d b o ] . [ t b l A S E n r o l l m e n t V i e w ] . [ L E P S t a t u s ] , [ d b o ] . [ t b l A S E n r o l l m e n t V i e w ] . [ S t u d e n t C o u n t ]  
 	 	 F R O M   [ d b o ] . [ t b l A S E n r o l l m e n t V i e w ]     W H E R E   [ C o l l e c t i o n ]   =   N ' O c t o b e r '   A N D   ( N O T ( [ s e c t o r ]   =   N ' N O N P U B L I C ' )   O R   [ s e c t o r ]   I S   N U L L )   A N D   ( N O T ( [ g r a d e ]   =   N ' P K ' )   O R   [ g r a d e ]   I S   N U L L ) < / 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I D > 1 d b 4 d 3 5 0 - 4 7 4 b - 4 f 1 6 - 8 5 6 3 - 1 3 8 4 8 a 7 2 a b 6 f < / I D > < N a m e > t b l C e n D i s t r i c t < / N a m e > < M e a s u r e s > < M e a s u r e > < I D > 1 d b 4 d 3 5 0 - 4 7 4 b - 4 f 1 6 - 8 5 6 3 - 1 3 8 4 8 a 7 2 a b 6 f < / I D > < N a m e > _ C o u n t   t b l C e n D i s t r i c t < / N a m e > < A g g r e g a t e F u n c t i o n > C o u n t < / A g g r e g a t e F u n c t i o n > < D a t a T y p e > B i g I n t < / D a t a T y p e > < S o u r c e > < D a t a T y p e > B i g I n t < / D a t a T y p e > < D a t a S i z e > 8 < / D a t a S i z e > < S o u r c e   x s i : t y p e = " R o w B i n d i n g " > < T a b l e I D > _ x 0 0 3 1 _ d b 4 d 3 5 0 - 4 7 4 b - 4 f 1 6 - 8 5 6 3 - 1 3 8 4 8 a 7 2 a b 6 f < / T a b l e I D > < / S o u r c e > < / S o u r c e > < / M e a s u r e > < / M e a s u r e s > < S t o r a g e M o d e   v a l u e n s = " d d l 2 0 0 _ 2 0 0 " > I n M e m o r y < / S t o r a g e M o d e > < E r r o r C o n f i g u r a t i o n > < K e y N o t F o u n d > I g n o r e E r r o r < / K e y N o t F o u n d > < K e y D u p l i c a t e > R e p o r t A n d S t o p < / K e y D u p l i c a t e > < N u l l K e y N o t A l l o w e d > R e p o r t A n d S t o p < / N u l l K e y N o t A l l o w e d > < / E r r o r C o n f i g u r a t i o n > < P r o c e s s i n g M o d e > R e g u l a r < / P r o c e s s i n g M o d e > < D i m e n s i o n s > < D i m e n s i o n   x s i : t y p e = " D e g e n e r a t e M e a s u r e G r o u p D i m e n s i o n " > < C u b e D i m e n s i o n I D > 1 d b 4 d 3 5 0 - 4 7 4 b - 4 f 1 6 - 8 5 6 3 - 1 3 8 4 8 a 7 2 a b 6 f < / C u b e D i m e n s i o n I D > < A t t r i b u t e s > < A t t r i b u t e > < A t t r i b u t e I D > R o w N u m b e r < / A t t r i b u t e I D > < K e y C o l u m n s > < K e y C o l u m n > < D a t a T y p e > I n t e g e r < / D a t a T y p e > < S o u r c e   x s i : t y p e = " C o l u m n B i n d i n g " > < T a b l e I D > t b l C e n D i s t r i c t < / T a b l e I D > < C o l u m n I D > R o w N u m b e r < / C o l u m n I D > < / S o u r c e > < / K e y C o l u m n > < / K e y C o l u m n s > < T y p e > G r a n u l a r i t y < / T y p e > < / A t t r i b u t e > < A t t r i b u t e > < A t t r i b u t e I D > L e < / A t t r i b u t e I D > < K e y C o l u m n s > < K e y C o l u m n > < N u l l P r o c e s s i n g > P r e s e r v e < / N u l l P r o c e s s i n g > < D a t a T y p e > W C h a r < / D a t a T y p e > < D a t a S i z e > 1 3 1 0 7 2 < / D a t a S i z e > < I n v a l i d X m l C h a r a c t e r s > R e m o v e < / I n v a l i d X m l C h a r a c t e r s > < S o u r c e   x s i : t y p e = " C o l u m n B i n d i n g " > < T a b l e I D > _ x 0 0 3 1 _ d b 4 d 3 5 0 - 4 7 4 b - 4 f 1 6 - 8 5 6 3 - 1 3 8 4 8 a 7 2 a b 6 f < / T a b l e I D > < C o l u m n I D > L e < / C o l u m n I D > < / S o u r c e > < / K e y C o l u m n > < / K e y C o l u m n s > < / A t t r i b u t e > < A t t r i b u t e > < A t t r i b u t e I D > N a m e < / A t t r i b u t e I D > < K e y C o l u m n s > < K e y C o l u m n > < N u l l P r o c e s s i n g > P r e s e r v e < / N u l l P r o c e s s i n g > < D a t a T y p e > W C h a r < / D a t a T y p e > < D a t a S i z e > 1 3 1 0 7 2 < / D a t a S i z e > < I n v a l i d X m l C h a r a c t e r s > R e m o v e < / I n v a l i d X m l C h a r a c t e r s > < S o u r c e   x s i : t y p e = " C o l u m n B i n d i n g " > < T a b l e I D > _ x 0 0 3 1 _ d b 4 d 3 5 0 - 4 7 4 b - 4 f 1 6 - 8 5 6 3 - 1 3 8 4 8 a 7 2 a b 6 f < / T a b l e I D > < C o l u m n I D > N a m e < / C o l u m n I D > < / S o u r c e > < / K e y C o l u m n > < / K e y C o l u m n s > < / A t t r i b u t e > < A t t r i b u t e > < A t t r i b u t e I D > O r g T y p e < / A t t r i b u t e I D > < K e y C o l u m n s > < K e y C o l u m n > < N u l l P r o c e s s i n g > P r e s e r v e < / N u l l P r o c e s s i n g > < D a t a T y p e > W C h a r < / D a t a T y p e > < D a t a S i z e > 1 3 1 0 7 2 < / D a t a S i z e > < I n v a l i d X m l C h a r a c t e r s > R e m o v e < / I n v a l i d X m l C h a r a c t e r s > < S o u r c e   x s i : t y p e = " C o l u m n B i n d i n g " > < T a b l e I D > _ x 0 0 3 1 _ d b 4 d 3 5 0 - 4 7 4 b - 4 f 1 6 - 8 5 6 3 - 1 3 8 4 8 a 7 2 a b 6 f < / T a b l e I D > < C o l u m n I D > O r g T y p e < / C o l u m n I D > < / S o u r c e > < / K e y C o l u m n > < / K e y C o l u m n s > < / A t t r i b u t e > < A t t r i b u t e > < A t t r i b u t e I D > S e c t o r < / A t t r i b u t e I D > < K e y C o l u m n s > < K e y C o l u m n > < N u l l P r o c e s s i n g > P r e s e r v e < / N u l l P r o c e s s i n g > < D a t a T y p e > W C h a r < / D a t a T y p e > < D a t a S i z e > 1 3 1 0 7 2 < / D a t a S i z e > < I n v a l i d X m l C h a r a c t e r s > R e m o v e < / I n v a l i d X m l C h a r a c t e r s > < S o u r c e   x s i : t y p e = " C o l u m n B i n d i n g " > < T a b l e I D > _ x 0 0 3 1 _ d b 4 d 3 5 0 - 4 7 4 b - 4 f 1 6 - 8 5 6 3 - 1 3 8 4 8 a 7 2 a b 6 f < / T a b l e I D > < C o l u m n I D > S e c t o r < / C o l u m n I D > < / S o u r c e > < / K e y C o l u m n > < / K e y C o l u m n s > < / A t t r i b u t e > < A t t r i b u t e > < A t t r i b u t e I D > O p S t a t u s < / A t t r i b u t e I D > < K e y C o l u m n s > < K e y C o l u m n > < N u l l P r o c e s s i n g > P r e s e r v e < / N u l l P r o c e s s i n g > < D a t a T y p e > W C h a r < / D a t a T y p e > < D a t a S i z e > 1 3 1 0 7 2 < / D a t a S i z e > < I n v a l i d X m l C h a r a c t e r s > R e m o v e < / I n v a l i d X m l C h a r a c t e r s > < S o u r c e   x s i : t y p e = " C o l u m n B i n d i n g " > < T a b l e I D > _ x 0 0 3 1 _ d b 4 d 3 5 0 - 4 7 4 b - 4 f 1 6 - 8 5 6 3 - 1 3 8 4 8 a 7 2 a b 6 f < / T a b l e I D > < C o l u m n I D > O p S t a t u s < / C o l u m n I D > < / S o u r c e > < / K e y C o l u m n > < / K e y C o l u m n s > < / A t t r i b u t e > < A t t r i b u t e > < A t t r i b u t e I D > E x p i r e D a t e < / A t t r i b u t e I D > < K e y C o l u m n s > < K e y C o l u m n > < N u l l P r o c e s s i n g > P r e s e r v e < / N u l l P r o c e s s i n g > < D a t a T y p e > D a t e < / D a t a T y p e > < D a t a S i z e > - 1 < / D a t a S i z e > < S o u r c e   x s i : t y p e = " C o l u m n B i n d i n g " > < T a b l e I D > _ x 0 0 3 1 _ d b 4 d 3 5 0 - 4 7 4 b - 4 f 1 6 - 8 5 6 3 - 1 3 8 4 8 a 7 2 a b 6 f < / T a b l e I D > < C o l u m n I D > E x p i r e D a t e < / C o l u m n I D > < / S o u r c e > < / K e y C o l u m n > < / K e y C o l u m n s > < / A t t r i b u t e > < / A t t r i b u t e s > < d d l 2 0 0 _ 2 0 0 : S h a r e D i m e n s i o n S t o r a g e > S h a r e d < / d d l 2 0 0 _ 2 0 0 : S h a r e D i m e n s i o n S t o r a g e > < / D i m e n s i o n > < / D i m e n s i o n s > < P a r t i t i o n s > < P a r t i t i o n > < I D > 1 d b 4 d 3 5 0 - 4 7 4 b - 4 f 1 6 - 8 5 6 3 - 1 3 8 4 8 a 7 2 a b 6 f < / I D > < N a m e > t b l C e n D i s t r i c t < / N a m e > < S o u r c e   x s i : t y p e = " Q u e r y B i n d i n g " > < D a t a S o u r c e I D > f 7 0 3 4 e 9 2 - c 3 8 6 - 4 8 f f - b 4 8 8 - f b 5 9 8 3 4 b 5 a 3 a < / D a t a S o u r c e I D > < Q u e r y D e f i n i t i o n > S E L E C T   [ d b o ] . [ t b l C e n D i s t r i c t ] . [ L e ] , [ d b o ] . [ t b l C e n D i s t r i c t ] . [ N a m e ] , [ d b o ] . [ t b l C e n D i s t r i c t ] . [ O r g T y p e ] , [ d b o ] . [ t b l C e n D i s t r i c t ] . [ S e c t o r ] , [ d b o ] . [ t b l C e n D i s t r i c t ] . [ O p S t a t u s ] , [ d b o ] . [ t b l C e n D i s t r i c t ] . [ E x p i r e D a t e ]  
 	 	 F R O M   [ d b o ] . [ t b l C e n D i s t r i c t ]     W H E R E   [ O r g T y p e ]   =   N ' D I S T R I C T '   A N D   ( N O T ( [ S e c t o r ]   =   N ' N O N P U B L I C ' )   O R   [ S e c t o r ]   I S   N U L L )   A N D   [ O p S t a t u s ]   =   N ' O P E R '   A N D   [ E x p i r e D a t e ]   =   N ' 0 1 / 0 1 / 2 0 5 0   0 0 : 0 0 : 0 0 ' < / Q u e r y D e f i n i t i o n > < / S o u r c e > < S t o r a g e M o d e   v a l u e n s = " d d l 2 0 0 _ 2 0 0 " > I n M e m o r y < / S t o r a g e M o d e > < P r o c e s s i n g M o d e > R e g u l a r < / P r o c e s s i n g M o d e > < E r r o r C o n f i g u r a t i o n > < K e y N o t F o u n d > I g n o r e E r r o r < / K e y N o t F o u n d > < K e y D u p l i c a t e > R e p o r t A n d S t o p < / K e y D u p l i c a t e > < N u l l K e y N o t A l l o w e d > R e p o r t A n d S t o p < / N u l l K e y N o t A l l o w e d > < / E r r o r C o n f i g u r a t i o n > < P r o a c t i v e C a c h i n g > < S i l e n c e I n t e r v a l > - P T 1 S < / S i l e n c e I n t e r v a l > < L a t e n c y > - P T 1 S < / L a t e n c y > < S i l e n c e O v e r r i d e I n t e r v a l > - P T 1 S < / S i l e n c e O v e r r i d e I n t e r v a l > < F o r c e R e b u i l d I n t e r v a l > - P T 1 S < / F o r c e R e b u i l d I n t e r v a l > < S o u r c e   x s i : t y p e = " P r o a c t i v e C a c h i n g I n h e r i t e d B i n d i n g "   / > < / P r o a c t i v e C a c h i n g > < / P a r t i t i o n > < / P a r t i t i o n s > < P r o a c t i v e C a c h i n g > < S i l e n c e I n t e r v a l > - P T 1 S < / S i l e n c e I n t e r v a l > < L a t e n c y > - P T 1 S < / L a t e n c y > < S i l e n c e O v e r r i d e I n t e r v a l > - P T 1 S < / S i l e n c e O v e r r i d e I n t e r v a l > < F o r c e R e b u i l d I n t e r v a l > - P T 1 S < / F o r c e R e b u i l d I n t e r v a l > < S o u r c e   x s i : t y p e = " P r o a c t i v e C a c h i n g I n h e r i t e d B i n d i n g "   / > < / P r o a c t i v e C a c h i n g > < / M e a s u r e G r o u p > < / M e a s u r e G r o u p s > < S o u r c e > < D a t a S o u r c e V i e w I D > S a n d b o x < / D a t a S o u r c e V i e w I D > < / S o u r c e > < M d x S c r i p t s > < M d x S c r i p t > < I D > M d x S c r i p t < / I D > < N a m e > M d x S c r i p t < / N a m e > < C o m m a n d s > < C o m m a n d > < T e x t > C A L C U L A T E ;              
 C R E A T E   M E M B E R   C U R R E N T C U B E . M e a s u r e s . [ 9 3 7 2 9 7 b c - 1 7 3 4 - 4 7 0 8 - a 8 8 3 - e e b 7 3 0 b f 9 c 7 8 ]   A S   1 ,   V i s i b l e = 0 ;              
 A L T E R   C U B E   C U R R E N T C U B E   U P D A T E   D I M E N S I O N   M e a s u r e s ,   D e f a u l t _ M e m b e r   =   [ 9 3 7 2 9 7 b c - 1 7 3 4 - 4 7 0 8 - a 8 8 3 - e e b 7 3 0 b f 9 c 7 8 ] ;              
 C R E A T E   M E A S U R E   [ S a n d b o x ] . ' t b l M F B u d g e t ' [ S u m   o f   S t a t e F y ] = S U M ( ' t b l M F B u d g e t ' [ S t a t e F y ] ) ;              
 C R E A T E   M E A S U R E   [ S a n d b o x ] . ' t b l M F B u d g e t ' [ S u m   o f   A m o u n t ] = S U M ( ' t b l M F B u d g e t ' [ A m o u n t ] ) ;              
 C R E A T E   M E A S U R E   [ S a n d b o x ] . ' t b l M F A N B ' [ S u m   o f   C u r r e n t A N B ] = S U M ( ' t b l M F A N B ' [ C u r r e n t A N B ] ) ;              
 C R E A T E   M E A S U R E   [ S a n d b o x ] . ' t b l M F A N B ' [ S u m   o f   C u r r e n t B u d g e t L i m i t a t i o n A N B ] = S U M ( ' t b l M F A N B ' [ C u r r e n t B u d g e t L i m i t a t i o n A N B ] ) ;              
 C R E A T E   M E A S U R E   [ S a n d b o x ] . ' t b l M F D S A ' [ S u m   o f   B u d g e t e d B a s i c E n t i t l e m e n t B u d g e t L i m i t a t i o n ] = S U M ( ' t b l M F D S A ' [ B u d g e t e d B a s i c E n t i t l e m e n t B u d g e t L i m i t a t i o n ] ) ;    
 C R E A T E   M E A S U R E   [ S a n d b o x ] . ' t b l A S E n r o l l m e n t V i e w   1 ' [ S u m   o f   S t u d e n t C o u n t ] = S U M ( ' t b l A S E n r o l l m e n t V i e w   1 ' [ S t u d e n t C o u n t ] ) ;    
 C R E A T E   M E A S U R E   [ S a n d b o x ] . ' t b l M F A N B ' [ C o u n t   o f   B u d g e t U n i t ] = C O U N T A ( ' t b l M F A N B ' [ B u d g e t U n i t ] ) ;   < / T e x t > < / C o m m a n d > < / C o m m a n d s > < C a l c u l a t i o n P r o p e r t i e s > < C a l c u l a t i o n P r o p e r t y > < A n n o t a t i o n s > < A n n o t a t i o n > < N a m e > T y p e < / N a m e > < V a l u e > I m p l i c i t < / V a l u e > < / A n n o t a t i o n > < A n n o t a t i o n > < N a m e > R e f C o u n t < / N a m e > < V a l u e > 0 < / V a l u e > < / A n n o t a t i o n > < / A n n o t a t i o n s > < C a l c u l a t i o n R e f e r e n c e > [ S u m   o f   S t a t e F y ] < / C a l c u l a t i o n R e f e r e n c e > < C a l c u l a t i o n T y p e > M e m b e r < / C a l c u l a t i o n T y p e > < V i s i b l e > f a l s e < / V i s i b l e > < / C a l c u l a t i o n P r o p e r t y > < C a l c u l a t i o n P r o p e r t y > < A n n o t a t i o n s > < A n n o t a t i o n > < N a m e > T y p e < / N a m e > < V a l u e > I m p l i c i t < / V a l u e > < / A n n o t a t i o n > < A n n o t a t i o n > < N a m e > R e f C o u n t < / N a m e > < V a l u e > 2 < / V a l u e > < / A n n o t a t i o n > < / A n n o t a t i o n s > < C a l c u l a t i o n R e f e r e n c e > [ S u m   o f   A m o u n t ] < / C a l c u l a t i o n R e f e r e n c e > < C a l c u l a t i o n T y p e > M e m b e r < / C a l c u l a t i o n T y p e > < / C a l c u l a t i o n P r o p e r t y > < C a l c u l a t i o n P r o p e r t y > < A n n o t a t i o n s > < A n n o t a t i o n > < N a m e > T y p e < / N a m e > < V a l u e > I m p l i c i t < / V a l u e > < / A n n o t a t i o n > < A n n o t a t i o n > < N a m e > R e f C o u n t < / N a m e > < V a l u e > 2 < / V a l u e > < / A n n o t a t i o n > < / A n n o t a t i o n s > < C a l c u l a t i o n R e f e r e n c e > [ S u m   o f   C u r r e n t A N B ] < / C a l c u l a t i o n R e f e r e n c e > < C a l c u l a t i o n T y p e > M e m b e r < / C a l c u l a t i o n T y p e > < / C a l c u l a t i o n P r o p e r t y > < C a l c u l a t i o n P r o p e r t y > < A n n o t a t i o n s > < A n n o t a t i o n > < N a m e > T y p e < / N a m e > < V a l u e > I m p l i c i t < / V a l u e > < / A n n o t a t i o n > < A n n o t a t i o n > < N a m e > R e f C o u n t < / N a m e > < V a l u e > 1 < / V a l u e > < / A n n o t a t i o n > < / A n n o t a t i o n s > < C a l c u l a t i o n R e f e r e n c e > [ S u m   o f   C u r r e n t B u d g e t L i m i t a t i o n A N B ] < / C a l c u l a t i o n R e f e r e n c e > < C a l c u l a t i o n T y p e > M e m b e r < / C a l c u l a t i o n T y p e > < / C a l c u l a t i o n P r o p e r t y > < C a l c u l a t i o n P r o p e r t y > < A n n o t a t i o n s > < A n n o t a t i o n > < N a m e > T y p e < / N a m e > < V a l u e > I m p l i c i t < / V a l u e > < / A n n o t a t i o n > < A n n o t a t i o n > < N a m e > R e f C o u n t < / N a m e > < V a l u e > 2 < / V a l u e > < / A n n o t a t i o n > < / A n n o t a t i o n s > < C a l c u l a t i o n R e f e r e n c e > [ S u m   o f   B u d g e t e d B a s i c E n t i t l e m e n t B u d g e t L i m i t a t i o n ] < / C a l c u l a t i o n R e f e r e n c e > < C a l c u l a t i o n T y p e > M e m b e r < / C a l c u l a t i o n T y p e > < / C a l c u l a t i o n P r o p e r t y > < C a l c u l a t i o n P r o p e r t y > < A n n o t a t i o n s > < A n n o t a t i o n > < N a m e > T y p e < / N a m e > < V a l u e > I m p l i c i t < / V a l u e > < / A n n o t a t i o n > < A n n o t a t i o n > < N a m e > R e f C o u n t < / N a m e > < V a l u e > 1 < / V a l u e > < / A n n o t a t i o n > < / A n n o t a t i o n s > < C a l c u l a t i o n R e f e r e n c e > [ S u m   o f   S t u d e n t C o u n t ] < / C a l c u l a t i o n R e f e r e n c e > < C a l c u l a t i o n T y p e > M e m b e r < / C a l c u l a t i o n T y p e > < / C a l c u l a t i o n P r o p e r t y > < C a l c u l a t i o n P r o p e r t y > < A n n o t a t i o n s > < A n n o t a t i o n > < N a m e > T y p e < / N a m e > < V a l u e > I m p l i c i t < / V a l u e > < / A n n o t a t i o n > < A n n o t a t i o n > < N a m e > R e f C o u n t < / N a m e > < V a l u e > 0 < / V a l u e > < / A n n o t a t i o n > < / A n n o t a t i o n s > < C a l c u l a t i o n R e f e r e n c e > [ C o u n t   o f   B u d g e t U n i t ] < / C a l c u l a t i o n R e f e r e n c e > < C a l c u l a t i o n T y p e > M e m b e r < / C a l c u l a t i o n T y p e > < V i s i b l e > f a l s e < / V i s i b l e > < / C a l c u l a t i o n P r o p e r t y > < / C a l c u l a t i o n P r o p e r t i e s > < / M d x S c r i p t > < / M d x S c r i p t s > < S t o r a g e M o d e   v a l u e n s = " d d l 2 0 0 _ 2 0 0 " > I n M e m o r y < / S t o r a g e M o d e > < P r o a c t i v e C a c h i n g > < S i l e n c e I n t e r v a l > - P T 1 S < / S i l e n c e I n t e r v a l > < L a t e n c y > - P T 1 S < / L a t e n c y > < S i l e n c e O v e r r i d e I n t e r v a l > - P T 1 S < / S i l e n c e O v e r r i d e I n t e r v a l > < F o r c e R e b u i l d I n t e r v a l > - P T 1 S < / F o r c e R e b u i l d I n t e r v a l > < S o u r c e   x s i : t y p e = " P r o a c t i v e C a c h i n g I n h e r i t e d B i n d i n g "   / > < / P r o a c t i v e C a c h i n g > < / C u b e > < / C u b e s > < D a t a S o u r c e s > < D a t a S o u r c e   x s i : t y p e = " R e l a t i o n a l D a t a S o u r c e " > < I D > f 7 e f 7 0 4 9 - b e 0 9 - 4 7 2 3 - 8 2 2 7 - f e 5 5 a 8 d 4 6 4 4 d < / I D > < N a m e > S q l S e r v e r   O P I H L N S Q L P R D   M a e f a i r s < / N a m e > < A n n o t a t i o n s > < A n n o t a t i o n > < N a m e > C o n n e c t i o n E d i t U I S o u r c e < / N a m e > < V a l u e > S q l S e r v e r < / V a l u e > < / A n n o t a t i o n > < A n n o t a t i o n > < N a m e > C o n n e c t i o n E d i t U I S o u r c e I s D a l l a s < / N a m e > < V a l u e > F a l s e < / V a l u e > < / A n n o t a t i o n > < / A n n o t a t i o n s > < C o n n e c t i o n S t r i n g > P r o v i d e r = S Q L N C L I 1 0 ; D a t a   S o u r c e = O P I H L N S Q L P R D ; I n i t i a l   C a t a l o g = M a e f a i r s ; I n t e g r a t e d   S e c u r i t y = S S P I ; P e r s i s t   S e c u r i t y   I n f o = f a l s e < / C o n n e c t i o n S t r i n g > < I m p e r s o n a t i o n I n f o > < I m p e r s o n a t i o n M o d e > I m p e r s o n a t e C u r r e n t U s e r < / I m p e r s o n a t i o n M o d e > < / I m p e r s o n a t i o n I n f o > < T i m e o u t > P T 0 S < / T i m e o u t > < / D a t a S o u r c e > < D a t a S o u r c e   x s i : t y p e = " R e l a t i o n a l D a t a S o u r c e " > < I D > e 2 c 1 8 1 a 7 - c 5 c 7 - 4 4 2 f - b 0 7 7 - 6 4 0 8 2 5 0 0 c 1 c a < / I D > < N a m e > S q l S e r v e r   O P I H L N S Q L P R D   M a e f a i r s   2 < / N a m e > < A n n o t a t i o n s > < A n n o t a t i o n > < N a m e > C o n n e c t i o n E d i t U I S o u r c e < / N a m e > < V a l u e > S q l S e r v e r < / V a l u e > < / A n n o t a t i o n > < A n n o t a t i o n > < N a m e > C o n n e c t i o n E d i t U I S o u r c e I s D a l l a s < / N a m e > < V a l u e > F a l s e < / V a l u e > < / A n n o t a t i o n > < / A n n o t a t i o n s > < C o n n e c t i o n S t r i n g > P r o v i d e r = S Q L N C L I 1 0 ; D a t a   S o u r c e = O P I H L N S Q L P R D ; I n i t i a l   C a t a l o g = M a e f a i r s ; I n t e g r a t e d   S e c u r i t y = S S P I ; P e r s i s t   S e c u r i t y   I n f o = f a l s e < / C o n n e c t i o n S t r i n g > < I m p e r s o n a t i o n I n f o > < I m p e r s o n a t i o n M o d e > I m p e r s o n a t e C u r r e n t U s e r < / I m p e r s o n a t i o n M o d e > < / I m p e r s o n a t i o n I n f o > < T i m e o u t > P T 0 S < / T i m e o u t > < / D a t a S o u r c e > < D a t a S o u r c e   x s i : t y p e = " R e l a t i o n a l D a t a S o u r c e " > < I D > 7 c 3 0 7 3 c 2 - 9 d 8 4 - 4 9 4 1 - 8 6 f 7 - 8 e e c f 4 4 4 1 6 3 2 < / I D > < N a m e > S q l S e r v e r   O P I H L N S Q L P R D   A I M S n a p s h o t s < / N a m e > < A n n o t a t i o n s > < A n n o t a t i o n > < N a m e > C o n n e c t i o n E d i t U I S o u r c e < / N a m e > < V a l u e > S q l S e r v e r < / V a l u e > < / A n n o t a t i o n > < A n n o t a t i o n > < N a m e > C o n n e c t i o n E d i t U I S o u r c e I s D a l l a s < / N a m e > < V a l u e > F a l s e < / V a l u e > < / A n n o t a t i o n > < / A n n o t a t i o n s > < C o n n e c t i o n S t r i n g > P r o v i d e r = S Q L N C L I 1 0 ; D a t a   S o u r c e = O P I H L N S Q L P R D ; I n t e g r a t e d   S e c u r i t y = S S P I ; P e r s i s t   S e c u r i t y   I n f o = f a l s e ; I n i t i a l   C a t a l o g = A I M S n a p s h o t s < / C o n n e c t i o n S t r i n g > < I m p e r s o n a t i o n I n f o > < I m p e r s o n a t i o n M o d e > I m p e r s o n a t e C u r r e n t U s e r < / I m p e r s o n a t i o n M o d e > < / I m p e r s o n a t i o n I n f o > < T i m e o u t > P T 0 S < / T i m e o u t > < / D a t a S o u r c e > < D a t a S o u r c e   x s i : t y p e = " R e l a t i o n a l D a t a S o u r c e " > < I D > 8 2 0 c d 4 3 9 - 6 c c 4 - 4 0 6 7 - 9 f 1 b - b 8 8 d 1 9 5 1 e b b e < / I D > < N a m e > S q l S e r v e r   O P I H L N S Q L P R D   M a e f a i r s   3 < / N a m e > < A n n o t a t i o n s > < A n n o t a t i o n > < N a m e > C o n n e c t i o n E d i t U I S o u r c e < / N a m e > < V a l u e > S q l S e r v e r < / V a l u e > < / A n n o t a t i o n > < A n n o t a t i o n > < N a m e > C o n n e c t i o n E d i t U I S o u r c e I s D a l l a s < / N a m e > < V a l u e > F a l s e < / V a l u e > < / A n n o t a t i o n > < / A n n o t a t i o n s > < C o n n e c t i o n S t r i n g > P r o v i d e r = S Q L N C L I 1 0 ; D a t a   S o u r c e = O P I H L N S Q L P R D ; I n i t i a l   C a t a l o g = M a e f a i r s ; I n t e g r a t e d   S e c u r i t y = S S P I ; P e r s i s t   S e c u r i t y   I n f o = f a l s e < / C o n n e c t i o n S t r i n g > < I m p e r s o n a t i o n I n f o > < I m p e r s o n a t i o n M o d e > I m p e r s o n a t e C u r r e n t U s e r < / I m p e r s o n a t i o n M o d e > < / I m p e r s o n a t i o n I n f o > < T i m e o u t > P T 0 S < / T i m e o u t > < / D a t a S o u r c e > < D a t a S o u r c e   x s i : t y p e = " R e l a t i o n a l D a t a S o u r c e " > < I D > 3 3 2 8 3 4 2 f - 7 6 6 8 - 4 a 6 a - 9 4 3 5 - 1 9 1 6 9 3 2 1 9 1 d 8 < / I D > < N a m e > S q l S e r v e r   O P I H L N S Q L P R D   A I M S n a p s h o t s   2 < / 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 c c 4 3 6 9 d d - 4 b 2 8 - 4 6 4 f - 9 2 6 a - 1 3 4 b 9 d e 1 e b e 1 < / I D > < N a m e > S q l S e r v e r   O P I H L N S Q L P R D   A I M S n a p s h o t s   3 < / 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 1 5 5 6 7 a e 6 - b d f 6 - 4 8 3 9 - 9 2 9 d - b 2 f 8 b 6 4 d e 9 2 a < / I D > < N a m e > S q l S e r v e r   O P I H L N S Q L P R D   A I M S n a p s h o t s   4 < / 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 e 5 7 4 c b 9 f - e 9 2 3 - 4 c e 7 - 9 9 5 d - 1 3 9 2 3 a f 6 f e 2 e < / I D > < N a m e > S q l S e r v e r   O P I H L N S Q L P R D   A I M S n a p s h o t s   5 < / 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 1 8 6 3 3 3 2 e - e f 6 0 - 4 d 9 f - b 3 b f - 1 4 7 d c 5 8 d 9 f f 8 < / I D > < N a m e > S q l S e r v e r   O P I H L N S Q L P R D   A I M S n a p s h o t s   6 < / N a m e > < A n n o t a t i o n s > < A n n o t a t i o n > < N a m e > C o n n e c t i o n E d i t U I S o u r c e < / N a m e > < V a l u e > S q l S e r v e r < / V a l u e > < / A n n o t a t i o n > < A n n o t a t i o n > < N a m e > C o n n e c t i o n E d i t U I S o u r c e I s D a l l a s < / N a m e > < V a l u e > F a l s e < / V a l u e > < / A n n o t a t i o n > < / A n n o t a t i o n s > < C o n n e c t i o n S t r i n g > P r o v i d e r = S Q L N C L I 1 0 ; D a t a   S o u r c e = O P I H L N S Q L P R D ; I n i t i a l   C a t a l o g = A I M S n a p s h o t s ; I n t e g r a t e d   S e c u r i t y = S S P I ; P e r s i s t   S e c u r i t y   I n f o = f a l s e < / C o n n e c t i o n S t r i n g > < I m p e r s o n a t i o n I n f o > < I m p e r s o n a t i o n M o d e > I m p e r s o n a t e C u r r e n t U s e r < / I m p e r s o n a t i o n M o d e > < / I m p e r s o n a t i o n I n f o > < T i m e o u t > P T 0 S < / T i m e o u t > < / D a t a S o u r c e > < D a t a S o u r c e   x s i : t y p e = " R e l a t i o n a l D a t a S o u r c e " > < I D > f 7 0 3 4 e 9 2 - c 3 8 6 - 4 8 f f - b 4 8 8 - f b 5 9 8 3 4 b 5 a 3 a < / I D > < N a m e > S q l S e r v e r   O P I H L N S Q L P R D   C e n t r a l < / N a m e > < A n n o t a t i o n s > < A n n o t a t i o n > < N a m e > C o n n e c t i o n E d i t U I S o u r c e < / N a m e > < V a l u e > S q l S e r v e r < / V a l u e > < / A n n o t a t i o n > < A n n o t a t i o n > < N a m e > C o n n e c t i o n E d i t U I S o u r c e I s D a l l a s < / N a m e > < V a l u e > F a l s e < / V a l u e > < / A n n o t a t i o n > < / A n n o t a t i o n s > < C o n n e c t i o n S t r i n g > P r o v i d e r = S Q L N C L I 1 0 ; D a t a   S o u r c e = O P I H L N S Q L P R D ; I n i t i a l   C a t a l o g = C e n t r a l ; I n t e g r a t e d   S e c u r i t y = S S P I ; P e r s i s t   S e c u r i t y   I n f o = f a l s e < / C o n n e c t i o n S t r i n g > < I m p e r s o n a t i o n I n f o > < I m p e r s o n a t i o n M o d e > I m p e r s o n a t e C u r r e n t U s e r < / I m p e r s o n a t i o n M o d e > < / I m p e r s o n a t i o n I n f o > < T i m e o u t > P T 0 S < / T i m e o u t > < / D a t a S o u r c e > < / D a t a S o u r c e s > < D a t a S o u r c e V i e w s > < D a t a S o u r c e V i e w > < I D > S a n d b o x < / I D > < N a m e > S a n d b o x < / N a m e > < D a t a S o u r c e I D > f 7 e f 7 0 4 9 - b e 0 9 - 4 7 2 3 - 8 2 2 7 - f e 5 5 a 8 d 4 6 4 4 d < / D a t a S o u r c e I D > < S c h e m a > < x s : s c h e m a   i d = " N e w D a t a S e t "   x m l n s = " "   x m l n s : x s = " h t t p : / / w w w . w 3 . o r g / 2 0 0 1 / X M L S c h e m a "   x m l n s : m s d a t a = " u r n : s c h e m a s - m i c r o s o f t - c o m : x m l - m s d a t a "   x m l n s : m s p r o p = " u r n : s c h e m a s - m i c r o s o f t - c o m : x m l - m s p r o p " > < x s : e l e m e n t   n a m e = " N e w D a t a S e t "   m s d a t a : I s D a t a S e t = " t r u e "   m s d a t a : L o c a l e = " e n - U S " > < x s : c o m p l e x T y p e > < x s : c h o i c e   m i n O c c u r s = " 0 "   m a x O c c u r s = " u n b o u n d e d " > < x s : e l e m e n t   n a m e = " a 1 0 9 5 b c f - 8 9 2 d - 4 4 1 a - b 7 e 4 - 4 c 0 7 1 7 6 5 2 2 d e "   m s d a t a : L o c a l e = " "   m s p r o p : F r i e n d l y N a m e = " t b l M F A N B "   m s p r o p : Q u e r y D e f i n i t i o n = " & # x D ; & # x A ; & # x D ; & # x A ;         S E L E C T   [ d b o ] . [ t b l M F A N B ] . [ L E ] , [ d b o ] . [ t b l M F A N B ] . [ S t a t e F Y ] , [ d b o ] . [ t b l M F A N B ] . [ B u d g e t U n i t ] , [ d b o ] . [ t b l M F A N B ] . [ C u r r e n t A N B ] , [ d b o ] . [ t b l M F A N B ] . [ C u r r e n t B u d g e t L i m i t a t i o n A N B ] & # x D ; & # x A ;     F R O M   [ d b o ] . [ t b l M F A N B ]   "   m s p r o p : I s L o g i c a l = " T r u e "   m s p r o p : D b T a b l e N a m e = " t b l M F A N B "   m s p r o p : D b S c h e m a N a m e = " d b o "   m s p r o p : T a b l e T y p e = " V i e w "   m s p r o p : D e s c r i p t i o n = " t b l M F A N B " > < x s : c o m p l e x T y p e > < x s : s e q u e n c e > < x s : e l e m e n t   n a m e = " L E "   m s p r o p : F r i e n d l y N a m e = " L E "   m s p r o p : D b C o l u m n N a m e = " L E "   m i n O c c u r s = " 0 " > < x s : s i m p l e T y p e > < x s : r e s t r i c t i o n   b a s e = " x s : s t r i n g " > < x s : m a x L e n g t h   v a l u e = " 1 3 1 0 7 2 "   / > < / x s : r e s t r i c t i o n > < / x s : s i m p l e T y p e > < / x s : e l e m e n t > < x s : e l e m e n t   n a m e = " S t a t e F Y "   m s p r o p : F r i e n d l y N a m e = " S t a t e F Y "   m s p r o p : D b C o l u m n N a m e = " S t a t e F Y "   t y p e = " x s : l o n g "   m i n O c c u r s = " 0 "   / > < x s : e l e m e n t   n a m e = " C u r r e n t A N B "   m s p r o p : F r i e n d l y N a m e = " C u r r e n t A N B "   m s p r o p : D b C o l u m n N a m e = " C u r r e n t A N B "   t y p e = " x s : l o n g "   m i n O c c u r s = " 0 "   / > < x s : e l e m e n t   n a m e = " C u r r e n t B u d g e t L i m i t a t i o n A N B "   m s p r o p : F r i e n d l y N a m e = " C u r r e n t B u d g e t L i m i t a t i o n A N B "   m s p r o p : D b C o l u m n N a m e = " C u r r e n t B u d g e t L i m i t a t i o n A N B "   t y p e = " x s : l o n g "   m i n O c c u r s = " 0 "   / > < x s : e l e m e n t   n a m e = " B u d g e t U n i t "   m s p r o p : F r i e n d l y N a m e = " B u d g e t U n i t "   t y p e = " x s : s t r i n g "   m i n O c c u r s = " 0 "   / > < / x s : s e q u e n c e > < / x s : c o m p l e x T y p e > < / x s : e l e m e n t > < x s : e l e m e n t   n a m e = " _ x 0 0 3 7 _ f e b 2 6 8 a - 0 d 6 e - 4 6 9 c - 9 2 5 a - 5 4 b e c 0 1 1 3 6 a a "   m s d a t a : L o c a l e = " "   m s p r o p : D e s c r i p t i o n = " t b l M F B u d g e t "   m s p r o p : Q u e r y D e f i n i t i o n = " & # x D ; & # x A ; & # x D ; & # x A ;         S E L E C T   [ d b o ] . [ t b l M F B u d g e t ] . [ L E ] , [ d b o ] . [ t b l M F B u d g e t ] . [ S t a t e F y ] , [ d b o ] . [ t b l M F B u d g e t ] . [ F u n d C o d e ] , [ d b o ] . [ t b l M F B u d g e t ] . [ B u d g e t R e v e n u e C o d e ] , [ d b o ] . [ t b l M F B u d g e t ] . [ A m o u n t ] & # x D ; & # x A ;     F R O M   [ d b o ] . [ t b l M F B u d g e t ]     W H E R E   [ F u n d C o d e ]   =   N ' 0 1 '   "   m s p r o p : T a b l e T y p e = " V i e w "   m s p r o p : D b S c h e m a N a m e = " d b o "   m s p r o p : D a t a S o u r c e I D = " e 2 c 1 8 1 a 7 - c 5 c 7 - 4 4 2 f - b 0 7 7 - 6 4 0 8 2 5 0 0 c 1 c a "   m s p r o p : D b T a b l e N a m e = " t b l M F B u d g e t "   m s p r o p : I s L o g i c a l = " T r u e "   m s p r o p : F r i e n d l y N a m e = " t b l M F B u d g e t " > < x s : c o m p l e x T y p e > < x s : s e q u e n c e > < x s : e l e m e n t   n a m e = " L E "   m s p r o p : F r i e n d l y N a m e = " L E "   m s p r o p : D b C o l u m n N a m e = " L E "   m i n O c c u r s = " 0 " > < x s : s i m p l e T y p e > < x s : r e s t r i c t i o n   b a s e = " x s : s t r i n g " > < x s : m a x L e n g t h   v a l u e = " 1 3 1 0 7 2 "   / > < / x s : r e s t r i c t i o n > < / x s : s i m p l e T y p e > < / x s : e l e m e n t > < x s : e l e m e n t   n a m e = " S t a t e F y "   m s p r o p : F r i e n d l y N a m e = " S t a t e F y "   m s p r o p : D b C o l u m n N a m e = " S t a t e F y "   t y p e = " x s : l o n g "   m i n O c c u r s = " 0 "   / > < x s : e l e m e n t   n a m e = " F u n d C o d e "   m s p r o p : F r i e n d l y N a m e = " F u n d C o d e "   m s p r o p : D b C o l u m n N a m e = " F u n d C o d e "   m i n O c c u r s = " 0 " > < x s : s i m p l e T y p e > < x s : r e s t r i c t i o n   b a s e = " x s : s t r i n g " > < x s : m a x L e n g t h   v a l u e = " 1 3 1 0 7 2 "   / > < / x s : r e s t r i c t i o n > < / x s : s i m p l e T y p e > < / x s : e l e m e n t > < x s : e l e m e n t   n a m e = " B u d g e t R e v e n u e C o d e "   m s p r o p : F r i e n d l y N a m e = " B u d g e t R e v e n u e C o d e "   m s p r o p : D b C o l u m n N a m e = " B u d g e t R e v e n u e C o d e "   m i n O c c u r s = " 0 " > < x s : s i m p l e T y p e > < x s : r e s t r i c t i o n   b a s e = " x s : s t r i n g " > < x s : m a x L e n g t h   v a l u e = " 1 3 1 0 7 2 "   / > < / x s : r e s t r i c t i o n > < / x s : s i m p l e T y p e > < / x s : e l e m e n t > < x s : e l e m e n t   n a m e = " A m o u n t "   m s p r o p : F r i e n d l y N a m e = " A m o u n t "   m s p r o p : D b C o l u m n N a m e = " A m o u n t "   t y p e = " x s : d o u b l e "   m i n O c c u r s = " 0 "   / > < / x s : s e q u e n c e > < / x s : c o m p l e x T y p e > < / x s : e l e m e n t > < x s : e l e m e n t   n a m e = " b 6 4 2 5 0 4 6 - 3 e 4 e - 4 6 2 4 - 9 8 3 b - 5 a e a 2 4 f 5 c b 2 c "   m s d a t a : L o c a l e = " "   m s p r o p : D e s c r i p t i o n = " t b l M F D S A "   m s p r o p : Q u e r y D e f i n i t i o n = " & # x D ; & # x A ; & # x D ; & # x A ;         S E L E C T   [ d b o ] . [ t b l M F D S A ] . [ L E ] , [ d b o ] . [ t b l M F D S A ] . [ S t a t e F Y ] , [ d b o ] . [ t b l M F D S A ] . [ B u d g e t U n i t ] , [ d b o ] . [ t b l M F D S A ] . [ B u d g e t e d B a s i c E n t i t l e m e n t B u d g e t L i m i t a t i o n ] & # x D ; & # x A ;     F R O M   [ d b o ] . [ t b l M F D S A ]   "   m s p r o p : T a b l e T y p e = " V i e w "   m s p r o p : D b S c h e m a N a m e = " d b o "   m s p r o p : D a t a S o u r c e I D = " 8 2 0 c d 4 3 9 - 6 c c 4 - 4 0 6 7 - 9 f 1 b - b 8 8 d 1 9 5 1 e b b e "   m s p r o p : D b T a b l e N a m e = " t b l M F D S A "   m s p r o p : I s L o g i c a l = " T r u e "   m s p r o p : F r i e n d l y N a m e = " t b l M F D S A " > < x s : c o m p l e x T y p e > < x s : s e q u e n c e > < x s : e l e m e n t   n a m e = " L E "   m s p r o p : F r i e n d l y N a m e = " L E "   m s p r o p : D b C o l u m n N a m e = " L E "   m i n O c c u r s = " 0 " > < x s : s i m p l e T y p e > < x s : r e s t r i c t i o n   b a s e = " x s : s t r i n g " > < x s : m a x L e n g t h   v a l u e = " 1 3 1 0 7 2 "   / > < / x s : r e s t r i c t i o n > < / x s : s i m p l e T y p e > < / x s : e l e m e n t > < x s : e l e m e n t   n a m e = " S t a t e F Y "   m s p r o p : F r i e n d l y N a m e = " S t a t e F Y "   m s p r o p : D b C o l u m n N a m e = " S t a t e F Y "   t y p e = " x s : l o n g "   m i n O c c u r s = " 0 "   / > < x s : e l e m e n t   n a m e = " B u d g e t e d B a s i c E n t i t l e m e n t B u d g e t L i m i t a t i o n "   m s p r o p : F r i e n d l y N a m e = " B u d g e t e d B a s i c E n t i t l e m e n t B u d g e t L i m i t a t i o n "   m s p r o p : D b C o l u m n N a m e = " B u d g e t e d B a s i c E n t i t l e m e n t B u d g e t L i m i t a t i o n "   t y p e = " x s : d o u b l e "   m i n O c c u r s = " 0 "   / > < x s : e l e m e n t   n a m e = " B u d g e t U n i t "   m s p r o p : F r i e n d l y N a m e = " B u d g e t U n i t "   t y p e = " x s : s t r i n g "   m i n O c c u r s = " 0 "   / > < / x s : s e q u e n c e > < / x s : c o m p l e x T y p e > < / x s : e l e m e n t > < x s : e l e m e n t   n a m e = " _ x 0 0 3 6 _ 3 0 1 2 f 1 f - 0 2 6 2 - 4 e 6 b - b 6 3 f - 1 7 f 3 a 9 3 5 7 c c c "   m s d a t a : L o c a l e = " "   m s p r o p : D e s c r i p t i o n = " t b l A S E n r o l l m e n t V i e w   1 "   m s p r o p : Q u e r y D e f i n i t i o n = " & # x D ; & # x A ;         S E L E C T   [ d b o ] . [ t b l A S E n r o l l m e n t V i e w ] . [ C o l l e c t i o n ] , [ d b o ] . [ t b l A S E n r o l l m e n t V i e w ] . [ F i s c a l Y e a r ] , [ d b o ] . [ t b l A S E n r o l l m e n t V i e w ] . [ L e ] , [ d b o ] . [ t b l A S E n r o l l m e n t V i e w ] . [ L e N a m e ] , [ d b o ] . [ t b l A S E n r o l l m e n t V i e w ] . [ s e c t o r ] , [ d b o ] . [ t b l A S E n r o l l m e n t V i e w ] . [ g r a d e ] , [ d b o ] . [ t b l A S E n r o l l m e n t V i e w ] . [ L E P S t a t u s ] , [ d b o ] . [ t b l A S E n r o l l m e n t V i e w ] . [ S t u d e n t C o u n t ] & # x D ; & # x A ;     F R O M   [ d b o ] . [ t b l A S E n r o l l m e n t V i e w ]     W H E R E   [ C o l l e c t i o n ]   =   N ' O c t o b e r '   A N D   ( N O T ( [ s e c t o r ]   =   N ' N O N P U B L I C ' )   O R   [ s e c t o r ]   I S   N U L L )   A N D   ( N O T ( [ g r a d e ]   =   N ' P K ' )   O R   [ g r a d e ]   I S   N U L L )   "   m s p r o p : T a b l e T y p e = " V i e w "   m s p r o p : D b S c h e m a N a m e = " d b o "   m s p r o p : D a t a S o u r c e I D = " 1 8 6 3 3 3 2 e - e f 6 0 - 4 d 9 f - b 3 b f - 1 4 7 d c 5 8 d 9 f f 8 "   m s p r o p : D b T a b l e N a m e = " t b l A S E n r o l l m e n t V i e w "   m s p r o p : I s L o g i c a l = " T r u e "   m s p r o p : F r i e n d l y N a m e = " t b l A S E n r o l l m e n t V i e w   1 " > < x s : c o m p l e x T y p e > < x s : s e q u e n c e > < x s : e l e m e n t   n a m e = " C o l l e c t i o n "   m s p r o p : F r i e n d l y N a m e = " C o l l e c t i o n "   m s p r o p : D b C o l u m n N a m e = " C o l l e c t i o n "   m i n O c c u r s = " 0 " > < x s : s i m p l e T y p e > < x s : r e s t r i c t i o n   b a s e = " x s : s t r i n g " > < x s : m a x L e n g t h   v a l u e = " 1 3 1 0 7 2 "   / > < / x s : r e s t r i c t i o n > < / x s : s i m p l e T y p e > < / x s : e l e m e n t > < x s : e l e m e n t   n a m e = " F i s c a l Y e a r "   m s p r o p : F r i e n d l y N a m e = " F i s c a l Y e a r "   m s p r o p : D b C o l u m n N a m e = " F i s c a l Y e a r "   t y p e = " x s : l o n g "   m i n O c c u r s = " 0 "   / > < x s : e l e m e n t   n a m e = " L e "   m s p r o p : F r i e n d l y N a m e = " L e "   m s p r o p : D b C o l u m n N a m e = " L e "   m i n O c c u r s = " 0 " > < x s : s i m p l e T y p e > < x s : r e s t r i c t i o n   b a s e = " x s : s t r i n g " > < x s : m a x L e n g t h   v a l u e = " 1 3 1 0 7 2 "   / > < / x s : r e s t r i c t i o n > < / x s : s i m p l e T y p e > < / x s : e l e m e n t > < x s : e l e m e n t   n a m e = " L e N a m e "   m s p r o p : F r i e n d l y N a m e = " L e N a m e "   m s p r o p : D b C o l u m n N a m e = " L e N a m e "   m i n O c c u r s = " 0 " > < x s : s i m p l e T y p e > < x s : r e s t r i c t i o n   b a s e = " x s : s t r i n g " > < x s : m a x L e n g t h   v a l u e = " 1 3 1 0 7 2 "   / > < / x s : r e s t r i c t i o n > < / x s : s i m p l e T y p e > < / x s : e l e m e n t > < x s : e l e m e n t   n a m e = " s e c t o r "   m s p r o p : F r i e n d l y N a m e = " s e c t o r "   m s p r o p : D b C o l u m n N a m e = " s e c t o r "   m i n O c c u r s = " 0 " > < x s : s i m p l e T y p e > < x s : r e s t r i c t i o n   b a s e = " x s : s t r i n g " > < x s : m a x L e n g t h   v a l u e = " 1 3 1 0 7 2 "   / > < / x s : r e s t r i c t i o n > < / x s : s i m p l e T y p e > < / x s : e l e m e n t > < x s : e l e m e n t   n a m e = " g r a d e "   m s p r o p : F r i e n d l y N a m e = " g r a d e "   m s p r o p : D b C o l u m n N a m e = " g r a d e "   m i n O c c u r s = " 0 " > < x s : s i m p l e T y p e > < x s : r e s t r i c t i o n   b a s e = " x s : s t r i n g " > < x s : m a x L e n g t h   v a l u e = " 1 3 1 0 7 2 "   / > < / x s : r e s t r i c t i o n > < / x s : s i m p l e T y p e > < / x s : e l e m e n t > < x s : e l e m e n t   n a m e = " L E P S t a t u s "   m s p r o p : F r i e n d l y N a m e = " L E P S t a t u s "   m s p r o p : D b C o l u m n N a m e = " L E P S t a t u s "   m i n O c c u r s = " 0 " > < x s : s i m p l e T y p e > < x s : r e s t r i c t i o n   b a s e = " x s : s t r i n g " > < x s : m a x L e n g t h   v a l u e = " 1 3 1 0 7 2 "   / > < / x s : r e s t r i c t i o n > < / x s : s i m p l e T y p e > < / x s : e l e m e n t > < x s : e l e m e n t   n a m e = " S t u d e n t C o u n t "   m s p r o p : F r i e n d l y N a m e = " S t u d e n t C o u n t "   m s p r o p : D b C o l u m n N a m e = " S t u d e n t C o u n t "   t y p e = " x s : l o n g "   m i n O c c u r s = " 0 "   / > < / x s : s e q u e n c e > < / x s : c o m p l e x T y p e > < / x s : e l e m e n t > < x s : e l e m e n t   n a m e = " _ x 0 0 3 1 _ d b 4 d 3 5 0 - 4 7 4 b - 4 f 1 6 - 8 5 6 3 - 1 3 8 4 8 a 7 2 a b 6 f "   m s d a t a : L o c a l e = " "   m s p r o p : D e s c r i p t i o n = " t b l C e n D i s t r i c t "   m s p r o p : Q u e r y D e f i n i t i o n = " & # x D ; & # x A ; & # x D ; & # x A ;         S E L E C T   [ d b o ] . [ t b l C e n D i s t r i c t ] . [ L e ] , [ d b o ] . [ t b l C e n D i s t r i c t ] . [ N a m e ] , [ d b o ] . [ t b l C e n D i s t r i c t ] . [ O r g T y p e ] , [ d b o ] . [ t b l C e n D i s t r i c t ] . [ S e c t o r ] , [ d b o ] . [ t b l C e n D i s t r i c t ] . [ O p S t a t u s ] , [ d b o ] . [ t b l C e n D i s t r i c t ] . [ E x p i r e D a t e ] & # x D ; & # x A ;     F R O M   [ d b o ] . [ t b l C e n D i s t r i c t ]     W H E R E   [ O r g T y p e ]   =   N ' D I S T R I C T '   A N D   ( N O T ( [ S e c t o r ]   =   N ' N O N P U B L I C ' )   O R   [ S e c t o r ]   I S   N U L L )   A N D   [ O p S t a t u s ]   =   N ' O P E R '   A N D   [ E x p i r e D a t e ]   =   N ' 0 1 / 0 1 / 2 0 5 0   0 0 : 0 0 : 0 0 '   "   m s p r o p : T a b l e T y p e = " V i e w "   m s p r o p : D b S c h e m a N a m e = " d b o "   m s p r o p : D a t a S o u r c e I D = " f 7 0 3 4 e 9 2 - c 3 8 6 - 4 8 f f - b 4 8 8 - f b 5 9 8 3 4 b 5 a 3 a "   m s p r o p : D b T a b l e N a m e = " t b l C e n D i s t r i c t "   m s p r o p : I s L o g i c a l = " T r u e "   m s p r o p : F r i e n d l y N a m e = " t b l C e n D i s t r i c t " > < x s : c o m p l e x T y p e > < x s : s e q u e n c e > < x s : e l e m e n t   n a m e = " L e "   m s p r o p : F r i e n d l y N a m e = " L e "   m s p r o p : D b C o l u m n N a m e = " L e "   m i n O c c u r s = " 0 " > < x s : s i m p l e T y p e > < x s : r e s t r i c t i o n   b a s e = " x s : s t r i n g " > < x s : m a x L e n g t h   v a l u e = " 1 3 1 0 7 2 "   / > < / x s : r e s t r i c t i o n > < / x s : s i m p l e T y p e > < / x s : e l e m e n t > < x s : e l e m e n t   n a m e = " N a m e "   m s p r o p : F r i e n d l y N a m e = " N a m e "   m s p r o p : D b C o l u m n N a m e = " N a m e "   m i n O c c u r s = " 0 " > < x s : s i m p l e T y p e > < x s : r e s t r i c t i o n   b a s e = " x s : s t r i n g " > < x s : m a x L e n g t h   v a l u e = " 1 3 1 0 7 2 "   / > < / x s : r e s t r i c t i o n > < / x s : s i m p l e T y p e > < / x s : e l e m e n t > < x s : e l e m e n t   n a m e = " O r g T y p e "   m s p r o p : F r i e n d l y N a m e = " O r g T y p e "   m s p r o p : D b C o l u m n N a m e = " O r g T y p e "   m i n O c c u r s = " 0 " > < x s : s i m p l e T y p e > < x s : r e s t r i c t i o n   b a s e = " x s : s t r i n g " > < x s : m a x L e n g t h   v a l u e = " 1 3 1 0 7 2 "   / > < / x s : r e s t r i c t i o n > < / x s : s i m p l e T y p e > < / x s : e l e m e n t > < x s : e l e m e n t   n a m e = " S e c t o r "   m s p r o p : F r i e n d l y N a m e = " S e c t o r "   m s p r o p : D b C o l u m n N a m e = " S e c t o r "   m i n O c c u r s = " 0 " > < x s : s i m p l e T y p e > < x s : r e s t r i c t i o n   b a s e = " x s : s t r i n g " > < x s : m a x L e n g t h   v a l u e = " 1 3 1 0 7 2 "   / > < / x s : r e s t r i c t i o n > < / x s : s i m p l e T y p e > < / x s : e l e m e n t > < x s : e l e m e n t   n a m e = " O p S t a t u s "   m s p r o p : F r i e n d l y N a m e = " O p S t a t u s "   m s p r o p : D b C o l u m n N a m e = " O p S t a t u s "   m i n O c c u r s = " 0 " > < x s : s i m p l e T y p e > < x s : r e s t r i c t i o n   b a s e = " x s : s t r i n g " > < x s : m a x L e n g t h   v a l u e = " 1 3 1 0 7 2 "   / > < / x s : r e s t r i c t i o n > < / x s : s i m p l e T y p e > < / x s : e l e m e n t > < x s : e l e m e n t   n a m e = " E x p i r e D a t e "   m s p r o p : F r i e n d l y N a m e = " E x p i r e D a t e "   t y p e = " x s : d a t e T i m e "   m i n O c c u r s = " 0 "   / > < / x s : s e q u e n c e > < / x s : c o m p l e x T y p e > < / x s : e l e m e n t > < / x s : c h o i c e > < / x s : c o m p l e x T y p e > < / x s : e l e m e n t > < / x s : s c h e m a > < d i f f g r : d i f f g r a m   x m l n s : m s d a t a = " u r n : s c h e m a s - m i c r o s o f t - c o m : x m l - m s d a t a "   x m l n s : d i f f g r = " u r n : s c h e m a s - m i c r o s o f t - c o m : x m l - d i f f g r a m - v 1 "   / > < / S c h e m a > < / D a t a S o u r c e V i e w > < / D a t a S o u r c e V i e w s > < d d l 2 0 0 _ 2 0 0 : S t o r a g e E n g i n e U s e d > I n M e m o r y < / d d l 2 0 0 _ 2 0 0 : S t o r a g e E n g i n e U s e d > < / D a t a b a s e > < / O b j e c t D e f i n i t i o n > < / C r e a t e > ] ] > < / C u s t o m C o n t e n t > < / G e m i n i > 
</file>

<file path=customXml/item8.xml>��< ? x m l   v e r s i o n = " 1 . 0 "   e n c o d i n g = " U T F - 1 6 " ? > < G e m i n i   x m l n s = " h t t p : / / g e m i n i / p i v o t c u s t o m i z a t i o n / S h o w I m p l i c i t M e a s u r e s " > < C u s t o m C o n t e n t > < ! [ C D A T A [ F a l s e ] ] > < / C u s t o m C o n t e n t > < / G e m i n i > 
</file>

<file path=customXml/item9.xml>��< ? x m l   v e r s i o n = " 1 . 0 "   e n c o d i n g = " U T F - 1 6 " ? > < G e m i n i   x m l n s = " h t t p : / / g e m i n i / p i v o t c u s t o m i z a t i o n / 0 d d 8 e 6 6 a - 6 4 8 0 - 4 4 c 2 - 9 8 5 2 - e f d 8 5 2 d 2 c 0 e d " > < C u s t o m C o n t e n t > < ! [ C D A T A [ < ? x m l   v e r s i o n = " 1 . 0 "   e n c o d i n g = " u t f - 1 6 " ? > < S e t t i n g s > < H S l i c e r s S h a p e > 0 ; 0 ; 0 ; 0 < / H S l i c e r s S h a p e > < V S l i c e r s S h a p e > 0 ; 0 ; 0 ; 0 < / V S l i c e r s S h a p e > < S l i c e r S h e e t N a m e > S h e e t 1 4 < / S l i c e r S h e e t N a m e > < S A H o s t H a s h > 1 3 6 1 7 4 5 8 4 7 < / S A H o s t H a s h > < G e m i n i F i e l d L i s t V i s i b l e > F a l s e < / G e m i n i F i e l d L i s t V i s i b l e > < / S e t t i n g s > ] ] > < / C u s t o m C o n t e n t > < / G e m i n i > 
</file>

<file path=customXml/itemProps1.xml><?xml version="1.0" encoding="utf-8"?>
<ds:datastoreItem xmlns:ds="http://schemas.openxmlformats.org/officeDocument/2006/customXml" ds:itemID="{8A330E83-B14A-4488-8392-E8FDAA83DD53}">
  <ds:schemaRefs/>
</ds:datastoreItem>
</file>

<file path=customXml/itemProps10.xml><?xml version="1.0" encoding="utf-8"?>
<ds:datastoreItem xmlns:ds="http://schemas.openxmlformats.org/officeDocument/2006/customXml" ds:itemID="{6C25F5FA-3807-4D6F-A3E1-C12BEE6473A0}">
  <ds:schemaRefs/>
</ds:datastoreItem>
</file>

<file path=customXml/itemProps11.xml><?xml version="1.0" encoding="utf-8"?>
<ds:datastoreItem xmlns:ds="http://schemas.openxmlformats.org/officeDocument/2006/customXml" ds:itemID="{5FEC5620-A949-4835-93E3-752CFE62AEB6}">
  <ds:schemaRefs/>
</ds:datastoreItem>
</file>

<file path=customXml/itemProps12.xml><?xml version="1.0" encoding="utf-8"?>
<ds:datastoreItem xmlns:ds="http://schemas.openxmlformats.org/officeDocument/2006/customXml" ds:itemID="{205A3BCD-B258-44D8-9312-5B9BA208919D}">
  <ds:schemaRefs/>
</ds:datastoreItem>
</file>

<file path=customXml/itemProps13.xml><?xml version="1.0" encoding="utf-8"?>
<ds:datastoreItem xmlns:ds="http://schemas.openxmlformats.org/officeDocument/2006/customXml" ds:itemID="{B68200B5-66CF-49AD-B975-01A8D60538D2}">
  <ds:schemaRefs/>
</ds:datastoreItem>
</file>

<file path=customXml/itemProps14.xml><?xml version="1.0" encoding="utf-8"?>
<ds:datastoreItem xmlns:ds="http://schemas.openxmlformats.org/officeDocument/2006/customXml" ds:itemID="{5067932A-45B4-4515-81CF-400A68E6C87C}">
  <ds:schemaRefs/>
</ds:datastoreItem>
</file>

<file path=customXml/itemProps15.xml><?xml version="1.0" encoding="utf-8"?>
<ds:datastoreItem xmlns:ds="http://schemas.openxmlformats.org/officeDocument/2006/customXml" ds:itemID="{BA3130EC-243B-479A-B867-7E5C9FD15B6E}">
  <ds:schemaRefs/>
</ds:datastoreItem>
</file>

<file path=customXml/itemProps16.xml><?xml version="1.0" encoding="utf-8"?>
<ds:datastoreItem xmlns:ds="http://schemas.openxmlformats.org/officeDocument/2006/customXml" ds:itemID="{F784303D-4107-43DD-996C-A78FA12483A0}">
  <ds:schemaRefs/>
</ds:datastoreItem>
</file>

<file path=customXml/itemProps17.xml><?xml version="1.0" encoding="utf-8"?>
<ds:datastoreItem xmlns:ds="http://schemas.openxmlformats.org/officeDocument/2006/customXml" ds:itemID="{A12B1744-1953-4B70-B95B-9995FBE5872C}">
  <ds:schemaRefs/>
</ds:datastoreItem>
</file>

<file path=customXml/itemProps18.xml><?xml version="1.0" encoding="utf-8"?>
<ds:datastoreItem xmlns:ds="http://schemas.openxmlformats.org/officeDocument/2006/customXml" ds:itemID="{3428D1CF-C74A-4176-8D7D-E6EDEDEDA234}">
  <ds:schemaRefs/>
</ds:datastoreItem>
</file>

<file path=customXml/itemProps19.xml><?xml version="1.0" encoding="utf-8"?>
<ds:datastoreItem xmlns:ds="http://schemas.openxmlformats.org/officeDocument/2006/customXml" ds:itemID="{02340BDC-E297-47A2-B9CA-7F49862CC095}">
  <ds:schemaRefs/>
</ds:datastoreItem>
</file>

<file path=customXml/itemProps2.xml><?xml version="1.0" encoding="utf-8"?>
<ds:datastoreItem xmlns:ds="http://schemas.openxmlformats.org/officeDocument/2006/customXml" ds:itemID="{0DDC5B40-FE3D-4791-ACDC-B983C1AD2B2E}">
  <ds:schemaRefs/>
</ds:datastoreItem>
</file>

<file path=customXml/itemProps20.xml><?xml version="1.0" encoding="utf-8"?>
<ds:datastoreItem xmlns:ds="http://schemas.openxmlformats.org/officeDocument/2006/customXml" ds:itemID="{DBE582F0-F2E1-470C-83FA-EB6F9607CA36}">
  <ds:schemaRefs/>
</ds:datastoreItem>
</file>

<file path=customXml/itemProps21.xml><?xml version="1.0" encoding="utf-8"?>
<ds:datastoreItem xmlns:ds="http://schemas.openxmlformats.org/officeDocument/2006/customXml" ds:itemID="{2FDA0A1F-8A72-4AD9-A1E5-71C24FB0C294}">
  <ds:schemaRefs/>
</ds:datastoreItem>
</file>

<file path=customXml/itemProps22.xml><?xml version="1.0" encoding="utf-8"?>
<ds:datastoreItem xmlns:ds="http://schemas.openxmlformats.org/officeDocument/2006/customXml" ds:itemID="{05B10BB1-4950-4184-BE16-34CEF870583A}">
  <ds:schemaRefs/>
</ds:datastoreItem>
</file>

<file path=customXml/itemProps23.xml><?xml version="1.0" encoding="utf-8"?>
<ds:datastoreItem xmlns:ds="http://schemas.openxmlformats.org/officeDocument/2006/customXml" ds:itemID="{93DD2AD4-85AD-406C-B68C-45D3075130F4}">
  <ds:schemaRefs/>
</ds:datastoreItem>
</file>

<file path=customXml/itemProps24.xml><?xml version="1.0" encoding="utf-8"?>
<ds:datastoreItem xmlns:ds="http://schemas.openxmlformats.org/officeDocument/2006/customXml" ds:itemID="{5798EB39-1BA9-4C99-B442-EE2414CA5B9C}">
  <ds:schemaRefs/>
</ds:datastoreItem>
</file>

<file path=customXml/itemProps25.xml><?xml version="1.0" encoding="utf-8"?>
<ds:datastoreItem xmlns:ds="http://schemas.openxmlformats.org/officeDocument/2006/customXml" ds:itemID="{EDF2B746-A6C5-460B-A07D-37E262EF8240}">
  <ds:schemaRefs/>
</ds:datastoreItem>
</file>

<file path=customXml/itemProps26.xml><?xml version="1.0" encoding="utf-8"?>
<ds:datastoreItem xmlns:ds="http://schemas.openxmlformats.org/officeDocument/2006/customXml" ds:itemID="{C9FCD1BB-2434-4A1B-9D5C-12CA3E70EA4B}">
  <ds:schemaRefs/>
</ds:datastoreItem>
</file>

<file path=customXml/itemProps27.xml><?xml version="1.0" encoding="utf-8"?>
<ds:datastoreItem xmlns:ds="http://schemas.openxmlformats.org/officeDocument/2006/customXml" ds:itemID="{85F32498-2994-4257-B3A4-799F4651D544}">
  <ds:schemaRefs/>
</ds:datastoreItem>
</file>

<file path=customXml/itemProps28.xml><?xml version="1.0" encoding="utf-8"?>
<ds:datastoreItem xmlns:ds="http://schemas.openxmlformats.org/officeDocument/2006/customXml" ds:itemID="{D41D1C4C-9A8A-478D-9E53-D0BC600DC9CC}">
  <ds:schemaRefs/>
</ds:datastoreItem>
</file>

<file path=customXml/itemProps29.xml><?xml version="1.0" encoding="utf-8"?>
<ds:datastoreItem xmlns:ds="http://schemas.openxmlformats.org/officeDocument/2006/customXml" ds:itemID="{DA919CC0-84EB-4CAC-8BEA-83A8D6648D7E}">
  <ds:schemaRefs/>
</ds:datastoreItem>
</file>

<file path=customXml/itemProps3.xml><?xml version="1.0" encoding="utf-8"?>
<ds:datastoreItem xmlns:ds="http://schemas.openxmlformats.org/officeDocument/2006/customXml" ds:itemID="{8987C3B5-5395-4360-A3B3-F9E01CD064E7}">
  <ds:schemaRefs/>
</ds:datastoreItem>
</file>

<file path=customXml/itemProps30.xml><?xml version="1.0" encoding="utf-8"?>
<ds:datastoreItem xmlns:ds="http://schemas.openxmlformats.org/officeDocument/2006/customXml" ds:itemID="{4C6FF4CA-DB88-46FD-9AAC-9EFAB5DB3A67}">
  <ds:schemaRefs>
    <ds:schemaRef ds:uri="http://schemas.microsoft.com/DataMashup"/>
  </ds:schemaRefs>
</ds:datastoreItem>
</file>

<file path=customXml/itemProps31.xml><?xml version="1.0" encoding="utf-8"?>
<ds:datastoreItem xmlns:ds="http://schemas.openxmlformats.org/officeDocument/2006/customXml" ds:itemID="{B13A8B4B-3E5D-4DC8-9844-DBEB265C23BD}">
  <ds:schemaRefs/>
</ds:datastoreItem>
</file>

<file path=customXml/itemProps32.xml><?xml version="1.0" encoding="utf-8"?>
<ds:datastoreItem xmlns:ds="http://schemas.openxmlformats.org/officeDocument/2006/customXml" ds:itemID="{EC4FB5A4-C25B-406F-8146-14CD22F8EB44}">
  <ds:schemaRefs/>
</ds:datastoreItem>
</file>

<file path=customXml/itemProps33.xml><?xml version="1.0" encoding="utf-8"?>
<ds:datastoreItem xmlns:ds="http://schemas.openxmlformats.org/officeDocument/2006/customXml" ds:itemID="{BB99219C-C1DF-45BE-B3DB-A7A29610B164}">
  <ds:schemaRefs/>
</ds:datastoreItem>
</file>

<file path=customXml/itemProps34.xml><?xml version="1.0" encoding="utf-8"?>
<ds:datastoreItem xmlns:ds="http://schemas.openxmlformats.org/officeDocument/2006/customXml" ds:itemID="{ABCA4E52-F5BA-403E-A91B-3733D523C4D5}">
  <ds:schemaRefs/>
</ds:datastoreItem>
</file>

<file path=customXml/itemProps35.xml><?xml version="1.0" encoding="utf-8"?>
<ds:datastoreItem xmlns:ds="http://schemas.openxmlformats.org/officeDocument/2006/customXml" ds:itemID="{0A106B59-2716-4DC1-B087-D220E42E03E3}">
  <ds:schemaRefs/>
</ds:datastoreItem>
</file>

<file path=customXml/itemProps36.xml><?xml version="1.0" encoding="utf-8"?>
<ds:datastoreItem xmlns:ds="http://schemas.openxmlformats.org/officeDocument/2006/customXml" ds:itemID="{6AA72209-96BC-42B6-9AC0-6CF120D4DC96}">
  <ds:schemaRefs/>
</ds:datastoreItem>
</file>

<file path=customXml/itemProps37.xml><?xml version="1.0" encoding="utf-8"?>
<ds:datastoreItem xmlns:ds="http://schemas.openxmlformats.org/officeDocument/2006/customXml" ds:itemID="{F1B5E425-C8D3-4574-AB28-CA4A359735A2}">
  <ds:schemaRefs/>
</ds:datastoreItem>
</file>

<file path=customXml/itemProps38.xml><?xml version="1.0" encoding="utf-8"?>
<ds:datastoreItem xmlns:ds="http://schemas.openxmlformats.org/officeDocument/2006/customXml" ds:itemID="{2FFCC3F1-9DF4-4EEF-B86A-57AEB44EFB2C}">
  <ds:schemaRefs/>
</ds:datastoreItem>
</file>

<file path=customXml/itemProps39.xml><?xml version="1.0" encoding="utf-8"?>
<ds:datastoreItem xmlns:ds="http://schemas.openxmlformats.org/officeDocument/2006/customXml" ds:itemID="{36D2A855-8580-404B-BED5-7672D5472BC8}">
  <ds:schemaRefs/>
</ds:datastoreItem>
</file>

<file path=customXml/itemProps4.xml><?xml version="1.0" encoding="utf-8"?>
<ds:datastoreItem xmlns:ds="http://schemas.openxmlformats.org/officeDocument/2006/customXml" ds:itemID="{3383ABDC-706D-4E06-840B-57E2E5925B58}">
  <ds:schemaRefs/>
</ds:datastoreItem>
</file>

<file path=customXml/itemProps40.xml><?xml version="1.0" encoding="utf-8"?>
<ds:datastoreItem xmlns:ds="http://schemas.openxmlformats.org/officeDocument/2006/customXml" ds:itemID="{FBC4A222-FDF9-4F23-8D59-81721C18D704}">
  <ds:schemaRefs/>
</ds:datastoreItem>
</file>

<file path=customXml/itemProps41.xml><?xml version="1.0" encoding="utf-8"?>
<ds:datastoreItem xmlns:ds="http://schemas.openxmlformats.org/officeDocument/2006/customXml" ds:itemID="{6CC74663-943D-47F0-AAD9-18A1BA246D38}">
  <ds:schemaRefs/>
</ds:datastoreItem>
</file>

<file path=customXml/itemProps42.xml><?xml version="1.0" encoding="utf-8"?>
<ds:datastoreItem xmlns:ds="http://schemas.openxmlformats.org/officeDocument/2006/customXml" ds:itemID="{3741719C-0B40-4225-BDF4-A462A2771B90}">
  <ds:schemaRefs/>
</ds:datastoreItem>
</file>

<file path=customXml/itemProps43.xml><?xml version="1.0" encoding="utf-8"?>
<ds:datastoreItem xmlns:ds="http://schemas.openxmlformats.org/officeDocument/2006/customXml" ds:itemID="{4E299C09-65AF-4942-A0ED-2EAF3FCD4D3F}">
  <ds:schemaRefs/>
</ds:datastoreItem>
</file>

<file path=customXml/itemProps44.xml><?xml version="1.0" encoding="utf-8"?>
<ds:datastoreItem xmlns:ds="http://schemas.openxmlformats.org/officeDocument/2006/customXml" ds:itemID="{571271D7-11E6-4434-AF94-651738F41C49}">
  <ds:schemaRefs/>
</ds:datastoreItem>
</file>

<file path=customXml/itemProps5.xml><?xml version="1.0" encoding="utf-8"?>
<ds:datastoreItem xmlns:ds="http://schemas.openxmlformats.org/officeDocument/2006/customXml" ds:itemID="{81BE7427-FD77-498D-A7A6-36C96190AC1E}">
  <ds:schemaRefs/>
</ds:datastoreItem>
</file>

<file path=customXml/itemProps6.xml><?xml version="1.0" encoding="utf-8"?>
<ds:datastoreItem xmlns:ds="http://schemas.openxmlformats.org/officeDocument/2006/customXml" ds:itemID="{480A9CB3-1543-48B7-BAE0-5F06717BA9FE}">
  <ds:schemaRefs/>
</ds:datastoreItem>
</file>

<file path=customXml/itemProps7.xml><?xml version="1.0" encoding="utf-8"?>
<ds:datastoreItem xmlns:ds="http://schemas.openxmlformats.org/officeDocument/2006/customXml" ds:itemID="{CE198341-8C4B-4CE5-91F8-ABDEA049E969}">
  <ds:schemaRefs/>
</ds:datastoreItem>
</file>

<file path=customXml/itemProps8.xml><?xml version="1.0" encoding="utf-8"?>
<ds:datastoreItem xmlns:ds="http://schemas.openxmlformats.org/officeDocument/2006/customXml" ds:itemID="{02F39AC0-D5C9-4421-ADCC-8C1BABF543E3}">
  <ds:schemaRefs/>
</ds:datastoreItem>
</file>

<file path=customXml/itemProps9.xml><?xml version="1.0" encoding="utf-8"?>
<ds:datastoreItem xmlns:ds="http://schemas.openxmlformats.org/officeDocument/2006/customXml" ds:itemID="{8F845AEF-AFF8-4FD7-BA9E-97A812C133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INSTRUCTIONS</vt:lpstr>
      <vt:lpstr>Final Data</vt:lpstr>
      <vt:lpstr>BasicEntPY2023</vt:lpstr>
      <vt:lpstr>BasicEntCY2024</vt:lpstr>
      <vt:lpstr>CurrentANB</vt:lpstr>
      <vt:lpstr>BudgetLimitANBPY2023</vt:lpstr>
      <vt:lpstr>BudgetLimitANBCY2024</vt:lpstr>
      <vt:lpstr>PY4FundingComp</vt:lpstr>
      <vt:lpstr>CY4FundingComp</vt:lpstr>
      <vt:lpstr>SPEDAllowCost</vt:lpstr>
      <vt:lpstr>AIMEnrollment</vt:lpstr>
      <vt:lpstr>LEName</vt:lpstr>
      <vt:lpstr>PartBData</vt:lpstr>
      <vt:lpstr>PAR</vt:lpstr>
      <vt:lpstr>AIMEnrollment_Old</vt:lpstr>
      <vt:lpstr>'Final Data'!Print_Area</vt:lpstr>
      <vt:lpstr>INSTRUCTIONS!Print_Area</vt:lpstr>
      <vt:lpstr>SPEDYEAR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cp8098</dc:creator>
  <cp:lastModifiedBy>Zigan, Amanda</cp:lastModifiedBy>
  <cp:lastPrinted>2017-04-20T14:02:58Z</cp:lastPrinted>
  <dcterms:created xsi:type="dcterms:W3CDTF">2013-05-14T16:16:50Z</dcterms:created>
  <dcterms:modified xsi:type="dcterms:W3CDTF">2024-07-12T14:57:05Z</dcterms:modified>
</cp:coreProperties>
</file>